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2025\001 AKCE LMC AKTUÁLNÍ\XXX LuBOZP\250701 Pha 12 Údržba\0032 Krupná 2.e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5LMC0452 - OPRAVA Krupn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'25LMC0452 - OPRAVA Krupná...'!$C$147:$K$500</definedName>
    <definedName name="_xlnm.Print_Area" localSheetId="1">'25LMC0452 - OPRAVA Krupná...'!$C$4:$J$76,'25LMC0452 - OPRAVA Krupná...'!$C$82:$J$131,'25LMC0452 - OPRAVA Krupná...'!$C$137:$J$500</definedName>
    <definedName name="_xlnm.Print_Titles" localSheetId="1">'25LMC0452 - OPRAVA Krupná...'!$147:$147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500"/>
  <c r="BH500"/>
  <c r="BG500"/>
  <c r="BE500"/>
  <c r="T500"/>
  <c r="T499"/>
  <c r="R500"/>
  <c r="R499"/>
  <c r="P500"/>
  <c r="P499"/>
  <c r="BI498"/>
  <c r="BH498"/>
  <c r="BG498"/>
  <c r="BE498"/>
  <c r="T498"/>
  <c r="T497"/>
  <c r="R498"/>
  <c r="R497"/>
  <c r="P498"/>
  <c r="P497"/>
  <c r="BI496"/>
  <c r="BH496"/>
  <c r="BG496"/>
  <c r="BE496"/>
  <c r="T496"/>
  <c r="T495"/>
  <c r="R496"/>
  <c r="R495"/>
  <c r="P496"/>
  <c r="P495"/>
  <c r="BI494"/>
  <c r="BH494"/>
  <c r="BG494"/>
  <c r="BE494"/>
  <c r="T494"/>
  <c r="R494"/>
  <c r="P494"/>
  <c r="BI493"/>
  <c r="BH493"/>
  <c r="BG493"/>
  <c r="BE493"/>
  <c r="T493"/>
  <c r="R493"/>
  <c r="P493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3"/>
  <c r="BH483"/>
  <c r="BG483"/>
  <c r="BE483"/>
  <c r="T483"/>
  <c r="R483"/>
  <c r="P483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8"/>
  <c r="BH458"/>
  <c r="BG458"/>
  <c r="BE458"/>
  <c r="T458"/>
  <c r="R458"/>
  <c r="P458"/>
  <c r="BI456"/>
  <c r="BH456"/>
  <c r="BG456"/>
  <c r="BE456"/>
  <c r="T456"/>
  <c r="R456"/>
  <c r="P456"/>
  <c r="BI455"/>
  <c r="BH455"/>
  <c r="BG455"/>
  <c r="BE455"/>
  <c r="T455"/>
  <c r="R455"/>
  <c r="P455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6"/>
  <c r="BH416"/>
  <c r="BG416"/>
  <c r="BE416"/>
  <c r="T416"/>
  <c r="R416"/>
  <c r="P416"/>
  <c r="BI415"/>
  <c r="BH415"/>
  <c r="BG415"/>
  <c r="BE415"/>
  <c r="T415"/>
  <c r="R415"/>
  <c r="P415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4"/>
  <c r="BH394"/>
  <c r="BG394"/>
  <c r="BE394"/>
  <c r="T394"/>
  <c r="R394"/>
  <c r="P394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F142"/>
  <c r="E140"/>
  <c r="F87"/>
  <c r="E85"/>
  <c r="J22"/>
  <c r="E22"/>
  <c r="J145"/>
  <c r="J21"/>
  <c r="J19"/>
  <c r="E19"/>
  <c r="J144"/>
  <c r="J18"/>
  <c r="J16"/>
  <c r="E16"/>
  <c r="F145"/>
  <c r="J15"/>
  <c r="J13"/>
  <c r="E13"/>
  <c r="F144"/>
  <c r="J12"/>
  <c r="J10"/>
  <c r="J142"/>
  <c i="1" r="L90"/>
  <c r="AM90"/>
  <c r="AM89"/>
  <c r="L89"/>
  <c r="AM87"/>
  <c r="L87"/>
  <c r="L85"/>
  <c r="L84"/>
  <c i="2" r="BK400"/>
  <c r="BK390"/>
  <c r="BK382"/>
  <c r="J379"/>
  <c r="BK373"/>
  <c r="J370"/>
  <c r="J366"/>
  <c r="BK361"/>
  <c r="J357"/>
  <c r="BK351"/>
  <c r="J346"/>
  <c r="BK341"/>
  <c r="J338"/>
  <c r="BK332"/>
  <c r="J327"/>
  <c r="BK322"/>
  <c r="BK318"/>
  <c r="BK313"/>
  <c r="BK305"/>
  <c r="J302"/>
  <c r="BK297"/>
  <c r="BK293"/>
  <c r="J290"/>
  <c r="J287"/>
  <c r="BK283"/>
  <c r="J277"/>
  <c r="J274"/>
  <c r="J270"/>
  <c r="BK265"/>
  <c r="BK260"/>
  <c r="BK256"/>
  <c r="J251"/>
  <c r="J247"/>
  <c r="BK243"/>
  <c r="J240"/>
  <c r="J236"/>
  <c r="J231"/>
  <c r="BK224"/>
  <c r="BK216"/>
  <c r="BK211"/>
  <c r="J203"/>
  <c r="BK197"/>
  <c r="BK193"/>
  <c r="BK190"/>
  <c r="J185"/>
  <c r="J180"/>
  <c r="BK169"/>
  <c r="J166"/>
  <c r="BK155"/>
  <c i="1" r="AS94"/>
  <c i="2" r="J500"/>
  <c r="J496"/>
  <c r="BK490"/>
  <c r="BK488"/>
  <c r="BK486"/>
  <c r="J480"/>
  <c r="J478"/>
  <c r="BK476"/>
  <c r="J474"/>
  <c r="J471"/>
  <c r="BK468"/>
  <c r="J465"/>
  <c r="J462"/>
  <c r="BK456"/>
  <c r="J453"/>
  <c r="BK451"/>
  <c r="J448"/>
  <c r="BK445"/>
  <c r="J443"/>
  <c r="J441"/>
  <c r="J438"/>
  <c r="J436"/>
  <c r="J434"/>
  <c r="BK431"/>
  <c r="J428"/>
  <c r="BK424"/>
  <c r="J421"/>
  <c r="BK418"/>
  <c r="J415"/>
  <c r="J411"/>
  <c r="BK407"/>
  <c r="J405"/>
  <c r="BK402"/>
  <c r="BK399"/>
  <c r="J396"/>
  <c r="BK387"/>
  <c r="J383"/>
  <c r="BK379"/>
  <c r="BK374"/>
  <c r="BK370"/>
  <c r="J364"/>
  <c r="BK360"/>
  <c r="BK356"/>
  <c r="J352"/>
  <c r="BK345"/>
  <c r="BK342"/>
  <c r="J336"/>
  <c r="J329"/>
  <c r="J322"/>
  <c r="J319"/>
  <c r="J315"/>
  <c r="BK310"/>
  <c r="BK307"/>
  <c r="J303"/>
  <c r="J300"/>
  <c r="BK296"/>
  <c r="BK294"/>
  <c r="BK290"/>
  <c r="BK287"/>
  <c r="BK284"/>
  <c r="BK282"/>
  <c r="J278"/>
  <c r="J275"/>
  <c r="BK270"/>
  <c r="BK267"/>
  <c r="J263"/>
  <c r="J259"/>
  <c r="J255"/>
  <c r="J250"/>
  <c r="BK246"/>
  <c r="BK239"/>
  <c r="BK234"/>
  <c r="J230"/>
  <c r="J224"/>
  <c r="BK219"/>
  <c r="BK209"/>
  <c r="BK203"/>
  <c r="J200"/>
  <c r="BK196"/>
  <c r="J193"/>
  <c r="BK189"/>
  <c r="BK184"/>
  <c r="J179"/>
  <c r="J169"/>
  <c r="BK163"/>
  <c r="BK157"/>
  <c r="J154"/>
  <c r="F33"/>
  <c r="BK500"/>
  <c r="BK496"/>
  <c r="BK493"/>
  <c r="J489"/>
  <c r="J486"/>
  <c r="J483"/>
  <c r="BK479"/>
  <c r="J477"/>
  <c r="BK474"/>
  <c r="J472"/>
  <c r="J470"/>
  <c r="J468"/>
  <c r="BK464"/>
  <c r="BK462"/>
  <c r="J460"/>
  <c r="J455"/>
  <c r="BK450"/>
  <c r="J447"/>
  <c r="J445"/>
  <c r="J442"/>
  <c r="J439"/>
  <c r="BK435"/>
  <c r="BK432"/>
  <c r="J430"/>
  <c r="J427"/>
  <c r="J423"/>
  <c r="J420"/>
  <c r="BK416"/>
  <c r="J412"/>
  <c r="J409"/>
  <c r="J406"/>
  <c r="BK403"/>
  <c r="J400"/>
  <c r="BK396"/>
  <c r="BK392"/>
  <c r="J387"/>
  <c r="J381"/>
  <c r="BK376"/>
  <c r="J372"/>
  <c r="J368"/>
  <c r="J365"/>
  <c r="J362"/>
  <c r="J358"/>
  <c r="BK352"/>
  <c r="J347"/>
  <c r="J343"/>
  <c r="BK340"/>
  <c r="BK335"/>
  <c r="J331"/>
  <c r="BK325"/>
  <c r="BK321"/>
  <c r="J279"/>
  <c r="BK273"/>
  <c r="J267"/>
  <c r="BK263"/>
  <c r="J260"/>
  <c r="J256"/>
  <c r="BK251"/>
  <c r="J249"/>
  <c r="J245"/>
  <c r="BK241"/>
  <c r="BK237"/>
  <c r="BK233"/>
  <c r="J228"/>
  <c r="BK222"/>
  <c r="BK215"/>
  <c r="J209"/>
  <c r="J205"/>
  <c r="BK200"/>
  <c r="BK194"/>
  <c r="J190"/>
  <c r="J186"/>
  <c r="BK179"/>
  <c r="J170"/>
  <c r="J163"/>
  <c r="BK156"/>
  <c r="J152"/>
  <c r="F31"/>
  <c r="BK422"/>
  <c r="BK419"/>
  <c r="BK413"/>
  <c r="BK410"/>
  <c r="J408"/>
  <c r="BK405"/>
  <c r="J402"/>
  <c r="J398"/>
  <c r="J394"/>
  <c r="J384"/>
  <c r="BK380"/>
  <c r="J376"/>
  <c r="J373"/>
  <c r="BK368"/>
  <c r="J363"/>
  <c r="J359"/>
  <c r="BK354"/>
  <c r="BK348"/>
  <c r="BK344"/>
  <c r="J341"/>
  <c r="BK336"/>
  <c r="J333"/>
  <c r="J328"/>
  <c r="J323"/>
  <c r="BK316"/>
  <c r="BK311"/>
  <c r="J308"/>
  <c r="BK303"/>
  <c r="J298"/>
  <c r="BK295"/>
  <c r="BK291"/>
  <c r="J288"/>
  <c r="J286"/>
  <c r="J283"/>
  <c r="BK278"/>
  <c r="J272"/>
  <c r="BK268"/>
  <c r="BK264"/>
  <c r="BK261"/>
  <c r="BK258"/>
  <c r="BK253"/>
  <c r="BK248"/>
  <c r="BK245"/>
  <c r="BK242"/>
  <c r="BK238"/>
  <c r="BK235"/>
  <c r="BK232"/>
  <c r="BK228"/>
  <c r="J222"/>
  <c r="J215"/>
  <c r="J206"/>
  <c r="BK199"/>
  <c r="J196"/>
  <c r="J191"/>
  <c r="BK186"/>
  <c r="BK180"/>
  <c r="BK176"/>
  <c r="J167"/>
  <c r="J158"/>
  <c r="J155"/>
  <c r="J31"/>
  <c r="J498"/>
  <c r="J494"/>
  <c r="J490"/>
  <c r="J488"/>
  <c r="BK485"/>
  <c r="BK481"/>
  <c r="BK477"/>
  <c r="J475"/>
  <c r="BK472"/>
  <c r="BK469"/>
  <c r="BK465"/>
  <c r="J463"/>
  <c r="J461"/>
  <c r="J458"/>
  <c r="BK453"/>
  <c r="J451"/>
  <c r="BK448"/>
  <c r="J446"/>
  <c r="BK443"/>
  <c r="BK439"/>
  <c r="BK436"/>
  <c r="BK433"/>
  <c r="J431"/>
  <c r="BK426"/>
  <c r="BK423"/>
  <c r="J419"/>
  <c r="J416"/>
  <c r="BK412"/>
  <c r="BK409"/>
  <c r="J407"/>
  <c r="J403"/>
  <c r="J399"/>
  <c r="BK394"/>
  <c r="J390"/>
  <c r="BK383"/>
  <c r="BK378"/>
  <c r="BK372"/>
  <c r="BK366"/>
  <c r="BK362"/>
  <c r="BK358"/>
  <c r="J353"/>
  <c r="BK346"/>
  <c r="J342"/>
  <c r="J339"/>
  <c r="J335"/>
  <c r="BK329"/>
  <c r="J325"/>
  <c r="BK320"/>
  <c r="J318"/>
  <c r="BK314"/>
  <c r="J310"/>
  <c r="J304"/>
  <c r="BK300"/>
  <c r="J297"/>
  <c r="J293"/>
  <c r="BK289"/>
  <c r="J285"/>
  <c r="BK279"/>
  <c r="J276"/>
  <c r="BK272"/>
  <c r="BK269"/>
  <c r="J266"/>
  <c r="J262"/>
  <c r="J257"/>
  <c r="J253"/>
  <c r="J248"/>
  <c r="J243"/>
  <c r="J239"/>
  <c r="BK236"/>
  <c r="J233"/>
  <c r="J226"/>
  <c r="J223"/>
  <c r="J219"/>
  <c r="J214"/>
  <c r="J208"/>
  <c r="BK201"/>
  <c r="BK195"/>
  <c r="BK192"/>
  <c r="BK188"/>
  <c r="BK183"/>
  <c r="J178"/>
  <c r="BK168"/>
  <c r="BK160"/>
  <c r="J156"/>
  <c r="J151"/>
  <c r="F35"/>
  <c r="J397"/>
  <c r="BK391"/>
  <c r="BK384"/>
  <c r="BK381"/>
  <c r="J378"/>
  <c r="J374"/>
  <c r="BK367"/>
  <c r="BK364"/>
  <c r="J360"/>
  <c r="J356"/>
  <c r="J351"/>
  <c r="J348"/>
  <c r="J344"/>
  <c r="J340"/>
  <c r="BK333"/>
  <c r="BK328"/>
  <c r="J324"/>
  <c r="J320"/>
  <c r="BK315"/>
  <c r="J313"/>
  <c r="J307"/>
  <c r="BK302"/>
  <c r="BK299"/>
  <c r="J294"/>
  <c r="J291"/>
  <c r="BK286"/>
  <c r="J282"/>
  <c r="BK277"/>
  <c r="BK274"/>
  <c r="BK271"/>
  <c r="BK266"/>
  <c r="BK262"/>
  <c r="BK257"/>
  <c r="J252"/>
  <c r="BK247"/>
  <c r="J244"/>
  <c r="BK240"/>
  <c r="J235"/>
  <c r="BK231"/>
  <c r="BK225"/>
  <c r="BK220"/>
  <c r="BK214"/>
  <c r="BK206"/>
  <c r="BK202"/>
  <c r="J199"/>
  <c r="J194"/>
  <c r="J189"/>
  <c r="J183"/>
  <c r="J176"/>
  <c r="BK166"/>
  <c r="J157"/>
  <c r="BK151"/>
  <c r="J493"/>
  <c r="J487"/>
  <c r="BK483"/>
  <c r="J481"/>
  <c r="BK478"/>
  <c r="J476"/>
  <c r="BK473"/>
  <c r="BK471"/>
  <c r="J469"/>
  <c r="J467"/>
  <c r="BK463"/>
  <c r="BK461"/>
  <c r="BK458"/>
  <c r="BK455"/>
  <c r="BK452"/>
  <c r="J450"/>
  <c r="BK446"/>
  <c r="BK444"/>
  <c r="BK442"/>
  <c r="BK438"/>
  <c r="J437"/>
  <c r="BK434"/>
  <c r="J432"/>
  <c r="BK428"/>
  <c r="J426"/>
  <c r="J422"/>
  <c r="BK420"/>
  <c r="BK415"/>
  <c r="BK411"/>
  <c r="BK408"/>
  <c r="BK404"/>
  <c r="BK401"/>
  <c r="BK397"/>
  <c r="J391"/>
  <c r="J385"/>
  <c r="J380"/>
  <c r="J375"/>
  <c r="BK371"/>
  <c r="J367"/>
  <c r="BK363"/>
  <c r="J361"/>
  <c r="BK357"/>
  <c r="J354"/>
  <c r="BK350"/>
  <c r="BK347"/>
  <c r="BK343"/>
  <c r="BK339"/>
  <c r="J332"/>
  <c r="BK327"/>
  <c r="BK323"/>
  <c r="BK319"/>
  <c r="J314"/>
  <c r="BK308"/>
  <c r="BK304"/>
  <c r="BK301"/>
  <c r="J299"/>
  <c r="J295"/>
  <c r="BK292"/>
  <c r="J289"/>
  <c r="BK285"/>
  <c r="BK281"/>
  <c r="BK275"/>
  <c r="J271"/>
  <c r="J268"/>
  <c r="J265"/>
  <c r="J261"/>
  <c r="J258"/>
  <c r="BK252"/>
  <c r="BK249"/>
  <c r="J246"/>
  <c r="J242"/>
  <c r="J237"/>
  <c r="J232"/>
  <c r="BK226"/>
  <c r="BK223"/>
  <c r="J216"/>
  <c r="BK208"/>
  <c r="J201"/>
  <c r="J195"/>
  <c r="J192"/>
  <c r="J188"/>
  <c r="J184"/>
  <c r="BK170"/>
  <c r="BK167"/>
  <c r="BK158"/>
  <c r="BK152"/>
  <c r="BK498"/>
  <c r="BK494"/>
  <c r="BK489"/>
  <c r="BK487"/>
  <c r="J485"/>
  <c r="BK480"/>
  <c r="J479"/>
  <c r="BK475"/>
  <c r="J473"/>
  <c r="BK470"/>
  <c r="BK467"/>
  <c r="J464"/>
  <c r="BK460"/>
  <c r="J456"/>
  <c r="J452"/>
  <c r="BK447"/>
  <c r="J444"/>
  <c r="BK441"/>
  <c r="BK437"/>
  <c r="J435"/>
  <c r="J433"/>
  <c r="BK430"/>
  <c r="BK427"/>
  <c r="J424"/>
  <c r="BK421"/>
  <c r="J418"/>
  <c r="J413"/>
  <c r="J410"/>
  <c r="BK406"/>
  <c r="J404"/>
  <c r="J401"/>
  <c r="BK398"/>
  <c r="J392"/>
  <c r="BK385"/>
  <c r="J382"/>
  <c r="BK375"/>
  <c r="J371"/>
  <c r="BK365"/>
  <c r="BK359"/>
  <c r="BK353"/>
  <c r="J350"/>
  <c r="J345"/>
  <c r="BK338"/>
  <c r="BK331"/>
  <c r="BK324"/>
  <c r="J321"/>
  <c r="J316"/>
  <c r="J311"/>
  <c r="J305"/>
  <c r="J301"/>
  <c r="BK298"/>
  <c r="J296"/>
  <c r="J292"/>
  <c r="BK288"/>
  <c r="J284"/>
  <c r="J281"/>
  <c r="BK276"/>
  <c r="J273"/>
  <c r="J269"/>
  <c r="J264"/>
  <c r="BK259"/>
  <c r="BK255"/>
  <c r="BK250"/>
  <c r="BK244"/>
  <c r="J241"/>
  <c r="J238"/>
  <c r="J234"/>
  <c r="BK230"/>
  <c r="J225"/>
  <c r="J220"/>
  <c r="J211"/>
  <c r="BK205"/>
  <c r="J202"/>
  <c r="J197"/>
  <c r="BK191"/>
  <c r="BK185"/>
  <c r="BK178"/>
  <c r="J168"/>
  <c r="J160"/>
  <c r="BK154"/>
  <c r="F34"/>
  <c l="1" r="R150"/>
  <c r="P198"/>
  <c r="P229"/>
  <c r="R254"/>
  <c r="P306"/>
  <c r="R312"/>
  <c r="R326"/>
  <c r="BK337"/>
  <c r="J337"/>
  <c r="J112"/>
  <c r="P349"/>
  <c r="P369"/>
  <c r="T393"/>
  <c r="R153"/>
  <c r="R198"/>
  <c r="R229"/>
  <c r="R280"/>
  <c r="R317"/>
  <c r="BK334"/>
  <c r="J334"/>
  <c r="J111"/>
  <c r="R337"/>
  <c r="R349"/>
  <c r="BK377"/>
  <c r="J377"/>
  <c r="J116"/>
  <c r="R393"/>
  <c r="BK425"/>
  <c r="J425"/>
  <c r="J121"/>
  <c r="P425"/>
  <c r="BK466"/>
  <c r="J466"/>
  <c r="J124"/>
  <c r="T482"/>
  <c r="T150"/>
  <c r="T182"/>
  <c r="P213"/>
  <c r="BK218"/>
  <c r="BK254"/>
  <c r="J254"/>
  <c r="J104"/>
  <c r="BK306"/>
  <c r="J306"/>
  <c r="J106"/>
  <c r="BK317"/>
  <c r="J317"/>
  <c r="J108"/>
  <c r="BK330"/>
  <c r="J330"/>
  <c r="J110"/>
  <c r="P334"/>
  <c r="T355"/>
  <c r="P377"/>
  <c r="P386"/>
  <c r="R417"/>
  <c r="T425"/>
  <c r="P466"/>
  <c r="P482"/>
  <c r="T153"/>
  <c r="BK198"/>
  <c r="J198"/>
  <c r="J99"/>
  <c r="R213"/>
  <c r="T218"/>
  <c r="T254"/>
  <c r="R306"/>
  <c r="T312"/>
  <c r="P326"/>
  <c r="T330"/>
  <c r="R334"/>
  <c r="BK355"/>
  <c r="J355"/>
  <c r="J114"/>
  <c r="T369"/>
  <c r="P393"/>
  <c r="R414"/>
  <c r="BK440"/>
  <c r="J440"/>
  <c r="J122"/>
  <c r="P457"/>
  <c r="BK482"/>
  <c r="J482"/>
  <c r="J125"/>
  <c r="T492"/>
  <c r="T491"/>
  <c r="P153"/>
  <c r="T198"/>
  <c r="BK229"/>
  <c r="J229"/>
  <c r="J103"/>
  <c r="P254"/>
  <c r="BK312"/>
  <c r="J312"/>
  <c r="J107"/>
  <c r="T326"/>
  <c r="P337"/>
  <c r="P355"/>
  <c r="R377"/>
  <c r="T386"/>
  <c r="T414"/>
  <c r="P440"/>
  <c r="R466"/>
  <c r="R482"/>
  <c r="BK150"/>
  <c r="BK182"/>
  <c r="J182"/>
  <c r="J98"/>
  <c r="T229"/>
  <c r="T280"/>
  <c r="P312"/>
  <c r="BK326"/>
  <c r="J326"/>
  <c r="J109"/>
  <c r="BK349"/>
  <c r="J349"/>
  <c r="J113"/>
  <c r="BK369"/>
  <c r="J369"/>
  <c r="J115"/>
  <c r="T377"/>
  <c r="R386"/>
  <c r="P414"/>
  <c r="P417"/>
  <c r="T440"/>
  <c r="T457"/>
  <c r="BK492"/>
  <c r="BK153"/>
  <c r="J153"/>
  <c r="J97"/>
  <c r="R182"/>
  <c r="T213"/>
  <c r="R218"/>
  <c r="R217"/>
  <c r="P280"/>
  <c r="P317"/>
  <c r="R330"/>
  <c r="T337"/>
  <c r="T349"/>
  <c r="R369"/>
  <c r="BK386"/>
  <c r="J386"/>
  <c r="J117"/>
  <c r="BK414"/>
  <c r="J414"/>
  <c r="J119"/>
  <c r="T417"/>
  <c r="R425"/>
  <c r="BK457"/>
  <c r="J457"/>
  <c r="J123"/>
  <c r="R457"/>
  <c r="P492"/>
  <c r="P491"/>
  <c r="P150"/>
  <c r="P149"/>
  <c r="P148"/>
  <c i="1" r="AU95"/>
  <c i="2" r="P182"/>
  <c r="BK213"/>
  <c r="J213"/>
  <c r="J100"/>
  <c r="P218"/>
  <c r="P217"/>
  <c r="BK280"/>
  <c r="J280"/>
  <c r="J105"/>
  <c r="T306"/>
  <c r="T317"/>
  <c r="P330"/>
  <c r="T334"/>
  <c r="R355"/>
  <c r="BK393"/>
  <c r="J393"/>
  <c r="J118"/>
  <c r="BK417"/>
  <c r="J417"/>
  <c r="J120"/>
  <c r="R440"/>
  <c r="T466"/>
  <c r="R492"/>
  <c r="R491"/>
  <c r="BK495"/>
  <c r="J495"/>
  <c r="J128"/>
  <c r="BK499"/>
  <c r="J499"/>
  <c r="J130"/>
  <c r="BK497"/>
  <c r="J497"/>
  <c r="J129"/>
  <c i="1" r="BC95"/>
  <c r="AV95"/>
  <c r="BB95"/>
  <c i="2" r="J87"/>
  <c r="F89"/>
  <c r="J89"/>
  <c r="F90"/>
  <c r="J90"/>
  <c r="BF151"/>
  <c r="BF152"/>
  <c r="BF154"/>
  <c r="BF155"/>
  <c r="BF156"/>
  <c r="BF157"/>
  <c r="BF158"/>
  <c r="BF160"/>
  <c r="BF163"/>
  <c r="BF166"/>
  <c r="BF167"/>
  <c r="BF168"/>
  <c r="BF169"/>
  <c r="BF170"/>
  <c r="BF176"/>
  <c r="BF178"/>
  <c r="BF179"/>
  <c r="BF180"/>
  <c r="BF183"/>
  <c r="BF184"/>
  <c r="BF185"/>
  <c r="BF186"/>
  <c r="BF188"/>
  <c r="BF189"/>
  <c r="BF190"/>
  <c r="BF191"/>
  <c r="BF192"/>
  <c r="BF193"/>
  <c r="BF194"/>
  <c r="BF195"/>
  <c r="BF196"/>
  <c r="BF197"/>
  <c r="BF199"/>
  <c r="BF200"/>
  <c r="BF201"/>
  <c r="BF202"/>
  <c r="BF203"/>
  <c r="BF205"/>
  <c r="BF206"/>
  <c r="BF208"/>
  <c r="BF209"/>
  <c r="BF211"/>
  <c r="BF214"/>
  <c r="BF215"/>
  <c r="BF216"/>
  <c r="BF219"/>
  <c r="BF220"/>
  <c r="BF222"/>
  <c r="BF223"/>
  <c r="BF224"/>
  <c r="BF225"/>
  <c r="BF226"/>
  <c r="BF228"/>
  <c r="BF230"/>
  <c r="BF231"/>
  <c r="BF232"/>
  <c r="BF233"/>
  <c r="BF234"/>
  <c r="BF235"/>
  <c r="BF236"/>
  <c r="BF237"/>
  <c r="BF238"/>
  <c r="BF239"/>
  <c r="BF240"/>
  <c r="BF241"/>
  <c r="BF242"/>
  <c r="BF243"/>
  <c r="BF244"/>
  <c r="BF245"/>
  <c r="BF246"/>
  <c r="BF247"/>
  <c r="BF248"/>
  <c r="BF249"/>
  <c r="BF250"/>
  <c r="BF251"/>
  <c r="BF252"/>
  <c r="BF253"/>
  <c r="BF255"/>
  <c r="BF256"/>
  <c r="BF257"/>
  <c r="BF258"/>
  <c r="BF259"/>
  <c r="BF260"/>
  <c r="BF261"/>
  <c r="BF262"/>
  <c r="BF263"/>
  <c r="BF264"/>
  <c r="BF265"/>
  <c r="BF266"/>
  <c r="BF267"/>
  <c r="BF268"/>
  <c r="BF269"/>
  <c r="BF270"/>
  <c r="BF271"/>
  <c r="BF272"/>
  <c r="BF273"/>
  <c r="BF274"/>
  <c r="BF275"/>
  <c r="BF276"/>
  <c r="BF277"/>
  <c r="BF278"/>
  <c r="BF279"/>
  <c r="BF281"/>
  <c r="BF282"/>
  <c r="BF283"/>
  <c r="BF284"/>
  <c r="BF285"/>
  <c r="BF286"/>
  <c r="BF287"/>
  <c r="BF288"/>
  <c r="BF289"/>
  <c r="BF290"/>
  <c r="BF291"/>
  <c r="BF292"/>
  <c r="BF293"/>
  <c r="BF294"/>
  <c r="BF295"/>
  <c r="BF296"/>
  <c r="BF297"/>
  <c r="BF298"/>
  <c r="BF299"/>
  <c r="BF300"/>
  <c r="BF301"/>
  <c r="BF302"/>
  <c r="BF303"/>
  <c r="BF304"/>
  <c r="BF305"/>
  <c r="BF307"/>
  <c r="BF308"/>
  <c r="BF310"/>
  <c r="BF311"/>
  <c r="BF313"/>
  <c r="BF314"/>
  <c r="BF315"/>
  <c r="BF316"/>
  <c r="BF318"/>
  <c r="BF319"/>
  <c r="BF320"/>
  <c r="BF321"/>
  <c r="BF322"/>
  <c r="BF323"/>
  <c r="BF324"/>
  <c r="BF325"/>
  <c r="BF327"/>
  <c r="BF328"/>
  <c r="BF329"/>
  <c r="BF331"/>
  <c r="BF332"/>
  <c r="BF333"/>
  <c r="BF335"/>
  <c r="BF336"/>
  <c r="BF338"/>
  <c r="BF339"/>
  <c r="BF340"/>
  <c r="BF341"/>
  <c r="BF342"/>
  <c r="BF343"/>
  <c r="BF344"/>
  <c r="BF345"/>
  <c r="BF346"/>
  <c r="BF347"/>
  <c r="BF348"/>
  <c r="BF350"/>
  <c r="BF351"/>
  <c r="BF352"/>
  <c r="BF353"/>
  <c r="BF354"/>
  <c r="BF356"/>
  <c r="BF357"/>
  <c r="BF358"/>
  <c r="BF359"/>
  <c r="BF360"/>
  <c r="BF361"/>
  <c r="BF362"/>
  <c r="BF363"/>
  <c r="BF364"/>
  <c r="BF365"/>
  <c r="BF366"/>
  <c r="BF367"/>
  <c r="BF368"/>
  <c r="BF370"/>
  <c r="BF371"/>
  <c r="BF372"/>
  <c r="BF373"/>
  <c r="BF374"/>
  <c r="BF375"/>
  <c r="BF376"/>
  <c r="BF378"/>
  <c r="BF379"/>
  <c r="BF380"/>
  <c r="BF381"/>
  <c r="BF382"/>
  <c r="BF383"/>
  <c r="BF384"/>
  <c r="BF385"/>
  <c r="BF387"/>
  <c r="BF390"/>
  <c r="BF391"/>
  <c r="BF392"/>
  <c r="BF394"/>
  <c r="BF396"/>
  <c r="BF397"/>
  <c r="BF398"/>
  <c r="BF399"/>
  <c r="BF400"/>
  <c r="BF401"/>
  <c r="BF402"/>
  <c r="BF403"/>
  <c r="BF404"/>
  <c r="BF405"/>
  <c r="BF406"/>
  <c r="BF407"/>
  <c r="BF408"/>
  <c r="BF409"/>
  <c r="BF410"/>
  <c r="BF411"/>
  <c r="BF412"/>
  <c r="BF413"/>
  <c r="BF415"/>
  <c r="BF416"/>
  <c r="BF418"/>
  <c r="BF419"/>
  <c r="BF420"/>
  <c r="BF421"/>
  <c r="BF422"/>
  <c r="BF423"/>
  <c r="BF424"/>
  <c r="BF426"/>
  <c r="BF427"/>
  <c r="BF428"/>
  <c r="BF430"/>
  <c r="BF431"/>
  <c r="BF432"/>
  <c r="BF433"/>
  <c r="BF434"/>
  <c r="BF435"/>
  <c r="BF436"/>
  <c r="BF437"/>
  <c r="BF438"/>
  <c r="BF439"/>
  <c r="BF441"/>
  <c r="BF442"/>
  <c r="BF443"/>
  <c r="BF444"/>
  <c r="BF445"/>
  <c r="BF446"/>
  <c r="BF447"/>
  <c r="BF448"/>
  <c r="BF450"/>
  <c r="BF451"/>
  <c r="BF452"/>
  <c r="BF453"/>
  <c r="BF455"/>
  <c r="BF456"/>
  <c r="BF458"/>
  <c r="BF460"/>
  <c r="BF461"/>
  <c r="BF462"/>
  <c r="BF463"/>
  <c r="BF464"/>
  <c r="BF465"/>
  <c r="BF467"/>
  <c r="BF468"/>
  <c r="BF469"/>
  <c r="BF470"/>
  <c r="BF471"/>
  <c r="BF472"/>
  <c r="BF473"/>
  <c r="BF474"/>
  <c r="BF475"/>
  <c r="BF476"/>
  <c r="BF477"/>
  <c r="BF478"/>
  <c r="BF479"/>
  <c r="BF480"/>
  <c r="BF481"/>
  <c r="BF483"/>
  <c r="BF485"/>
  <c r="BF486"/>
  <c r="BF487"/>
  <c r="BF488"/>
  <c r="BF489"/>
  <c r="BF490"/>
  <c r="BF493"/>
  <c r="BF494"/>
  <c r="BF496"/>
  <c r="BF498"/>
  <c r="BF500"/>
  <c i="1" r="BD95"/>
  <c r="AZ95"/>
  <c r="AU94"/>
  <c r="BC94"/>
  <c r="AY94"/>
  <c r="BB94"/>
  <c r="AX94"/>
  <c r="BD94"/>
  <c r="W33"/>
  <c r="AZ94"/>
  <c r="W29"/>
  <c i="2" l="1" r="BK149"/>
  <c r="T149"/>
  <c r="BK491"/>
  <c r="J491"/>
  <c r="J126"/>
  <c r="T217"/>
  <c r="BK217"/>
  <c r="J217"/>
  <c r="J101"/>
  <c r="R149"/>
  <c r="R148"/>
  <c r="J218"/>
  <c r="J102"/>
  <c r="J492"/>
  <c r="J127"/>
  <c r="J150"/>
  <c r="J96"/>
  <c i="1" r="W31"/>
  <c r="W32"/>
  <c i="2" r="F32"/>
  <c i="1" r="BA95"/>
  <c r="BA94"/>
  <c r="AW94"/>
  <c r="AK30"/>
  <c i="2" r="J32"/>
  <c i="1" r="AW95"/>
  <c r="AT95"/>
  <c r="AV94"/>
  <c r="AK29"/>
  <c i="2" l="1" r="T148"/>
  <c r="BK148"/>
  <c r="J148"/>
  <c r="J149"/>
  <c r="J95"/>
  <c r="J28"/>
  <c i="1" r="AG95"/>
  <c r="AG94"/>
  <c r="AK26"/>
  <c r="AK35"/>
  <c r="W30"/>
  <c r="AT94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<sst xmlns="http://schemas.openxmlformats.org/spreadsheetml/2006/main">
  <si>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</si>
  <si>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</si>
  <si>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</si>
  <si>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</si>
  <si>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{45e5af98-7e3c-4919-91fa-379786b7a606}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</si>
  <si>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</si>
  <si>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</si>
  <si>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</si>
  <si>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</si>
  <si>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</si>
  <si>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</si>
  <si>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</si>
  <si>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</si>
  <si>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</si>
  <si>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25LMC0452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</si>
  <si>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</si>
  <si>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</si>
  <si>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Krupná 2079/13 - byt 24</t>
  </si>
  <si>
    <t>KSO:</t>
  </si>
  <si>
    <t>CC-CZ:</t>
  </si>
  <si>
    <t>Místo:</t>
  </si>
  <si>
    <t xml:space="preserve"> </t>
  </si>
  <si>
    <t>Datum:</t>
  </si>
  <si>
    <t>15. 8. 2025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</si>
  <si>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</si>
  <si>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</si>
  <si>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</si>
  <si>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</si>
  <si>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</si>
  <si>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</si>
  <si>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</si>
  <si>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</si>
  <si>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</si>
  <si>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</si>
  <si>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</si>
  <si>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</si>
  <si>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</si>
  <si>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</si>
  <si>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</si>
  <si>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</si>
  <si>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</si>
  <si>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</si>
  <si>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</si>
  <si>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</si>
  <si>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</si>
  <si>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</si>
  <si>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</si>
  <si>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</si>
  <si>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</si>
  <si>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</si>
  <si>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</si>
  <si>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</si>
  <si>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</si>
  <si>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</si>
  <si>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</si>
  <si>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</si>
  <si>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</si>
  <si>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</si>
  <si>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</si>
  <si>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</si>
  <si>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</si>
  <si>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</si>
  <si>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</si>
  <si>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</si>
  <si>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</si>
  <si>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</si>
  <si>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</si>
  <si>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</si>
  <si>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</si>
  <si>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</si>
  <si>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</si>
  <si>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</si>
  <si>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</si>
  <si>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</si>
  <si>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</si>
  <si>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</si>
  <si>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</si>
  <si>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</si>
  <si>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</si>
  <si>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</si>
  <si>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</si>
  <si>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</si>
  <si>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</si>
  <si>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</si>
  <si>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</si>
  <si>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</si>
  <si>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</si>
  <si>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</si>
  <si>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povrchu, podlahy, osazení</t>
  </si>
  <si>
    <t xml:space="preserve">    9 - Ostatní konstrukce a práce, bourání</t>
  </si>
  <si>
    <t xml:space="preserve">    997 - Doprava suti a vybouraných hmot</t>
  </si>
  <si>
    <t>ON - Ostatní náklady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</si>
  <si>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</si>
  <si>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</si>
  <si>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</si>
  <si>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</si>
  <si>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</si>
  <si>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</si>
  <si>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</si>
  <si>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</si>
  <si>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740 - Elektromontáže - zkoušky a revize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</si>
  <si>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</si>
  <si>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</si>
  <si>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</si>
  <si>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744 - Elektromontáže - montáž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</si>
  <si>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</si>
  <si>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</si>
  <si>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</si>
  <si>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</si>
  <si>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</si>
  <si>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</si>
  <si>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</si>
  <si>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</si>
  <si>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</si>
  <si>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</si>
  <si>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</si>
  <si>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</si>
  <si>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</si>
  <si>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</si>
  <si>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</si>
  <si>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</si>
  <si>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</si>
  <si>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</si>
  <si>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</si>
  <si>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</si>
  <si>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</si>
  <si>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</si>
  <si>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</si>
  <si>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</si>
  <si>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</si>
  <si>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</si>
  <si>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</si>
  <si>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</si>
  <si>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</si>
  <si>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</si>
  <si>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</si>
  <si>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</si>
  <si>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</si>
  <si>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</si>
  <si>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</si>
  <si>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</si>
  <si>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346234311</t>
  </si>
  <si>
    <t>Zazdívka rýh pro průduchy 150x300 mm z cihel s vytvořením průduchu 150x150 mm</t>
  </si>
  <si>
    <t>m</t>
  </si>
  <si>
    <t>4</t>
  </si>
  <si>
    <t>2</t>
  </si>
  <si>
    <t>590389736</t>
  </si>
  <si>
    <t>346481111</t>
  </si>
  <si>
    <t>Zaplentování rýh, potrubí, výklenků nebo nik ve stěnách rabicovým pletivem</t>
  </si>
  <si>
    <t>m2</t>
  </si>
  <si>
    <t>-236942320</t>
  </si>
  <si>
    <t>6</t>
  </si>
  <si>
    <t>Úpravy povrchu, podlahy, osazení</t>
  </si>
  <si>
    <t>611131121</t>
  </si>
  <si>
    <t>Penetrační disperzní nátěr vnitřních stropů nanášený ručně</t>
  </si>
  <si>
    <t>90402025</t>
  </si>
  <si>
    <t>611315422</t>
  </si>
  <si>
    <t>Oprava vnitřní vápenné štukové omítky tl jádrové omítky do 20 mm a tl štuku do 3 mm stropů v rozsahu plochy přes 10 do 30 %</t>
  </si>
  <si>
    <t>-223660469</t>
  </si>
  <si>
    <t>5</t>
  </si>
  <si>
    <t>611455531</t>
  </si>
  <si>
    <t>Omítka rýh š do 150 mm ve stropech MC</t>
  </si>
  <si>
    <t>-1033863341</t>
  </si>
  <si>
    <t>612125109</t>
  </si>
  <si>
    <t>Vyplnění spár okenních,dveřních, systémové řešení dle techolog.postupu montáže</t>
  </si>
  <si>
    <t>mb</t>
  </si>
  <si>
    <t>1024703781</t>
  </si>
  <si>
    <t>7</t>
  </si>
  <si>
    <t>612131121</t>
  </si>
  <si>
    <t>Penetrační disperzní nátěr vnitřních stěn nanášený ručně</t>
  </si>
  <si>
    <t>553779322</t>
  </si>
  <si>
    <t>VV</t>
  </si>
  <si>
    <t>2,6*(3,45*2+4,2*2+3,525*2+2,525+1,725*2+1,6*4+1,725*2)</t>
  </si>
  <si>
    <t>8</t>
  </si>
  <si>
    <t>612135000</t>
  </si>
  <si>
    <t>Vyrovnání podkladu vnitřních stěn maltou vápennou tl do 10 mm</t>
  </si>
  <si>
    <t>-1607751617</t>
  </si>
  <si>
    <t>do 30% plochy</t>
  </si>
  <si>
    <t>99,255*0,3</t>
  </si>
  <si>
    <t>9</t>
  </si>
  <si>
    <t>612142001</t>
  </si>
  <si>
    <t>Pletivo sklovláknité vnitřních stěn vtlačené do tmelu</t>
  </si>
  <si>
    <t>-1609677770</t>
  </si>
  <si>
    <t>kouplena</t>
  </si>
  <si>
    <t>2,6*(1,7*2+1,6*2)</t>
  </si>
  <si>
    <t>10</t>
  </si>
  <si>
    <t>612315422</t>
  </si>
  <si>
    <t>Oprava vnitřní vápenné štukové omítky stěn v rozsahu plochy přes 10 do 30 %</t>
  </si>
  <si>
    <t>1983909643</t>
  </si>
  <si>
    <t>11</t>
  </si>
  <si>
    <t>612325302</t>
  </si>
  <si>
    <t>Vápenocementová štuková omítka ostění nebo nadpraží</t>
  </si>
  <si>
    <t>26034992</t>
  </si>
  <si>
    <t>612409991</t>
  </si>
  <si>
    <t>Začištění omítek kolem oken, dveří, podlah nebo obkladů</t>
  </si>
  <si>
    <t>-1936746294</t>
  </si>
  <si>
    <t>13</t>
  </si>
  <si>
    <t>612423531</t>
  </si>
  <si>
    <t>Omítka rýh š do 150 mm ve stěnách MV štuková</t>
  </si>
  <si>
    <t>575070590</t>
  </si>
  <si>
    <t>14</t>
  </si>
  <si>
    <t>612471413</t>
  </si>
  <si>
    <t>Tenkovrstvá úprava vnitřních stěn tl do 3 mm aktivovaným štukem s disperzní přilnavou přísadou</t>
  </si>
  <si>
    <t>689885174</t>
  </si>
  <si>
    <t>bes obkladů</t>
  </si>
  <si>
    <t>obklad</t>
  </si>
  <si>
    <t>-2,2*(1,7*2+1,6*2)-4*1,1</t>
  </si>
  <si>
    <t>Součet</t>
  </si>
  <si>
    <t>15</t>
  </si>
  <si>
    <t>631362022</t>
  </si>
  <si>
    <t>Výztuž mazanin z kompozitních sítí D drátu 3 mm velikost ok 100 x 100 mm</t>
  </si>
  <si>
    <t>-708588923</t>
  </si>
  <si>
    <t>14,7+8,4+2,9+2,6-14,7</t>
  </si>
  <si>
    <t>16</t>
  </si>
  <si>
    <t>632451105</t>
  </si>
  <si>
    <t>Cementový samonivelační potěr ze suchých směsí tl přes 10 do 15 mm</t>
  </si>
  <si>
    <t>175616803</t>
  </si>
  <si>
    <t>17</t>
  </si>
  <si>
    <t>632451254.TBM</t>
  </si>
  <si>
    <t>Potěr cementový samonivelační litý CEMFLOW CF 30 tl přes 45 do 50 mm</t>
  </si>
  <si>
    <t>536862563</t>
  </si>
  <si>
    <t>18</t>
  </si>
  <si>
    <t>632451293</t>
  </si>
  <si>
    <t>Příplatek k cementovému samonivelačnímu litému potěru C30 ZKD 5 mm tl přes 50 mm</t>
  </si>
  <si>
    <t>1912609414</t>
  </si>
  <si>
    <t>1,98571428571429*7 'Přepočtené koeficientem množství</t>
  </si>
  <si>
    <t>Ostatní konstrukce a práce, bourání</t>
  </si>
  <si>
    <t>19</t>
  </si>
  <si>
    <t>941955002</t>
  </si>
  <si>
    <t>Lešení lehké pomocné v podlah do 1,9 m</t>
  </si>
  <si>
    <t>-784566754</t>
  </si>
  <si>
    <t>20</t>
  </si>
  <si>
    <t>952901111</t>
  </si>
  <si>
    <t>Vyčištění budov bytové a občanské výstavby při výšce podlaží do 4 m</t>
  </si>
  <si>
    <t>1040935857</t>
  </si>
  <si>
    <t>962031011</t>
  </si>
  <si>
    <t>Bourání příček nebo přizdívek z cihel děrovaných tl do 100 mm</t>
  </si>
  <si>
    <t>1773852922</t>
  </si>
  <si>
    <t>22</t>
  </si>
  <si>
    <t>965042131</t>
  </si>
  <si>
    <t>Bourání podkladů pod dlažby nebo mazanin betonových nebo z litého asfaltu tl do 100 mm pl do 4 m2</t>
  </si>
  <si>
    <t>m3</t>
  </si>
  <si>
    <t>147398513</t>
  </si>
  <si>
    <t>28,6*0,12</t>
  </si>
  <si>
    <t>23</t>
  </si>
  <si>
    <t>965046111</t>
  </si>
  <si>
    <t>Broušení stávajících betonových podlah úběr do 3 mm</t>
  </si>
  <si>
    <t>428987001</t>
  </si>
  <si>
    <t>24</t>
  </si>
  <si>
    <t>968072455</t>
  </si>
  <si>
    <t>Vybourání kovových dveřních zárubní pl do 2 m2</t>
  </si>
  <si>
    <t>457937139</t>
  </si>
  <si>
    <t>25</t>
  </si>
  <si>
    <t>969011131</t>
  </si>
  <si>
    <t>Vybourání vodovodního nebo plynového vedení DN do 125</t>
  </si>
  <si>
    <t>-1749099234</t>
  </si>
  <si>
    <t>26</t>
  </si>
  <si>
    <t>969021111</t>
  </si>
  <si>
    <t>Vybourání kanalizačního potrubí DN do 100</t>
  </si>
  <si>
    <t>1798456170</t>
  </si>
  <si>
    <t>27</t>
  </si>
  <si>
    <t>973031514</t>
  </si>
  <si>
    <t>Vysekání kapes ve zdivu cihelném na MV nebo MVC pro upevňovací prvky hl přes 150 mm</t>
  </si>
  <si>
    <t>kus</t>
  </si>
  <si>
    <t>496649394</t>
  </si>
  <si>
    <t>28</t>
  </si>
  <si>
    <t>974082113</t>
  </si>
  <si>
    <t>Vysekání rýh pro vodiče v omítce MV nebo MVC stěn š do 50 mm</t>
  </si>
  <si>
    <t>1225185592</t>
  </si>
  <si>
    <t>29</t>
  </si>
  <si>
    <t>976082131</t>
  </si>
  <si>
    <t>Vybourání objímek, držáků nebo věšáků ze zdiva cihelného</t>
  </si>
  <si>
    <t>-1955048310</t>
  </si>
  <si>
    <t>30</t>
  </si>
  <si>
    <t>978012141</t>
  </si>
  <si>
    <t>Otlučení (osekání) vnitřní vápenné nebo vápenocementové omítky stropů rákosových v rozsahu přes 10 do 30 %</t>
  </si>
  <si>
    <t>-464509545</t>
  </si>
  <si>
    <t>31</t>
  </si>
  <si>
    <t>978013141</t>
  </si>
  <si>
    <t>Otlučení vnitřních omítek stěn MV nebo MVC stěn o rozsahu do 30 %</t>
  </si>
  <si>
    <t>-174157943</t>
  </si>
  <si>
    <t>32</t>
  </si>
  <si>
    <t>HZS1302</t>
  </si>
  <si>
    <t>Hodinová zúčtovací sazba zedník specialista</t>
  </si>
  <si>
    <t>hod</t>
  </si>
  <si>
    <t>512</t>
  </si>
  <si>
    <t>-636381620</t>
  </si>
  <si>
    <t>997</t>
  </si>
  <si>
    <t>Doprava suti a vybouraných hmot</t>
  </si>
  <si>
    <t>33</t>
  </si>
  <si>
    <t>979011111</t>
  </si>
  <si>
    <t>Svislá doprava suti a vybouraných hmot za prvé podlaží</t>
  </si>
  <si>
    <t>t</t>
  </si>
  <si>
    <t>2116740929</t>
  </si>
  <si>
    <t>34</t>
  </si>
  <si>
    <t>979087113</t>
  </si>
  <si>
    <t>Nakládání vybouraných hmot na dopravní prostředky pro vodorovnou dopravu</t>
  </si>
  <si>
    <t>1675164994</t>
  </si>
  <si>
    <t>35</t>
  </si>
  <si>
    <t>997013151</t>
  </si>
  <si>
    <t>Vnitrostaveništní doprava suti a vybouraných hmot pro budovy v do 6 m s omezením mechanizace</t>
  </si>
  <si>
    <t>-1805129469</t>
  </si>
  <si>
    <t>36</t>
  </si>
  <si>
    <t>997013211</t>
  </si>
  <si>
    <t>Vnitrostaveništní doprava suti a vybouraných hmot pro budovy v do 6 m ručně</t>
  </si>
  <si>
    <t>-1764280781</t>
  </si>
  <si>
    <t>37</t>
  </si>
  <si>
    <t>997013219</t>
  </si>
  <si>
    <t>Příplatek k vnitrostaveništní dopravě suti a vybouraných hmot za zvětšenou dopravu suti ZKD 10 m</t>
  </si>
  <si>
    <t>-2019179212</t>
  </si>
  <si>
    <t>13,075*3 'Přepočtené koeficientem množství</t>
  </si>
  <si>
    <t>38</t>
  </si>
  <si>
    <t>997013501</t>
  </si>
  <si>
    <t>Odvoz suti a vybouraných hmot na skládku nebo meziskládku do 1 km se složením</t>
  </si>
  <si>
    <t>-1583053026</t>
  </si>
  <si>
    <t>39</t>
  </si>
  <si>
    <t>997013509</t>
  </si>
  <si>
    <t>Příplatek k odvozu suti a vybouraných hmot na skládku ZKD 1 km přes 1 km</t>
  </si>
  <si>
    <t>919103645</t>
  </si>
  <si>
    <t>13,075*16 'Přepočtené koeficientem množství</t>
  </si>
  <si>
    <t>40</t>
  </si>
  <si>
    <t>997013609</t>
  </si>
  <si>
    <t>Poplatek za uložení na skládce (skládkovné) stavebního odpadu ze směsí nebo oddělených frakcí betonu, cihel a keramických výrobků kód odpadu 17 01 07</t>
  </si>
  <si>
    <t>1592599164</t>
  </si>
  <si>
    <t>41</t>
  </si>
  <si>
    <t>997013814</t>
  </si>
  <si>
    <t>Poplatek za uložení na skládce (skládkovné) stavebního odpadu izolací kód odpadu 17 06 04</t>
  </si>
  <si>
    <t>1157770564</t>
  </si>
  <si>
    <t>13,075*0,05 'Přepočtené koeficientem množství</t>
  </si>
  <si>
    <t>42</t>
  </si>
  <si>
    <t>999281111</t>
  </si>
  <si>
    <t>Přesun hmot pro opravy a údržbu budov v do 25 m</t>
  </si>
  <si>
    <t>1039473724</t>
  </si>
  <si>
    <t>7,997*0,9 'Přepočtené koeficientem množství</t>
  </si>
  <si>
    <t>ON</t>
  </si>
  <si>
    <t>Ostatní náklady</t>
  </si>
  <si>
    <t>43</t>
  </si>
  <si>
    <t>010</t>
  </si>
  <si>
    <t xml:space="preserve">Úklid dokončené stavby  a jejího okolí (uvedení do původního stavu zasažené plochy výstavbou)</t>
  </si>
  <si>
    <t>komplet</t>
  </si>
  <si>
    <t>907874188</t>
  </si>
  <si>
    <t>44</t>
  </si>
  <si>
    <t>124</t>
  </si>
  <si>
    <t>spojovací materiál</t>
  </si>
  <si>
    <t>kg</t>
  </si>
  <si>
    <t>-296131431</t>
  </si>
  <si>
    <t>45</t>
  </si>
  <si>
    <t>129</t>
  </si>
  <si>
    <t>dílenská dokumentace, vzorkování, inženýrská činnost</t>
  </si>
  <si>
    <t>kpt</t>
  </si>
  <si>
    <t>621067541</t>
  </si>
  <si>
    <t>PSV</t>
  </si>
  <si>
    <t>Práce a dodávky PSV</t>
  </si>
  <si>
    <t>711</t>
  </si>
  <si>
    <t>Izolace proti vodě, vlhkosti a plynům</t>
  </si>
  <si>
    <t>46</t>
  </si>
  <si>
    <t>711141559</t>
  </si>
  <si>
    <t>Provedení izolace proti zemní vlhkosti pásy přitavením vodorovné NAIP</t>
  </si>
  <si>
    <t>-1981674950</t>
  </si>
  <si>
    <t>47</t>
  </si>
  <si>
    <t>M</t>
  </si>
  <si>
    <t>62832001</t>
  </si>
  <si>
    <t>pás asfaltový natavitelný oxidovaný s vložkou ze skleněné rohože typu V60 s jemnozrnným minerálním posypem tl 3,5mm</t>
  </si>
  <si>
    <t>964933027</t>
  </si>
  <si>
    <t>2,6*1,1655 'Přepočtené koeficientem množství</t>
  </si>
  <si>
    <t>48</t>
  </si>
  <si>
    <t>711413111</t>
  </si>
  <si>
    <t xml:space="preserve">Izolace proti vodě za studena vodorovné  těsnicí hmotou </t>
  </si>
  <si>
    <t>-1036188173</t>
  </si>
  <si>
    <t>49</t>
  </si>
  <si>
    <t>711413121</t>
  </si>
  <si>
    <t xml:space="preserve">Izolace proti vodě za studena svislé  těsnicí hmotou </t>
  </si>
  <si>
    <t>-895565072</t>
  </si>
  <si>
    <t>50</t>
  </si>
  <si>
    <t>711742567</t>
  </si>
  <si>
    <t>Izolace proti vodě svislé provedení dilatačních spár přitavením NAIP 1000 mm</t>
  </si>
  <si>
    <t>-1258275375</t>
  </si>
  <si>
    <t>51</t>
  </si>
  <si>
    <t>711747067</t>
  </si>
  <si>
    <t>Izolace proti vodě opracování trubních prostupu pod objímkou do 300 mm přitavením NAIP</t>
  </si>
  <si>
    <t>878799755</t>
  </si>
  <si>
    <t>52</t>
  </si>
  <si>
    <t>SKA.603132</t>
  </si>
  <si>
    <t>BITAGIT 35 mineral 1,00/10m M2</t>
  </si>
  <si>
    <t>2087108820</t>
  </si>
  <si>
    <t>2*0,735 'Přepočtené koeficientem množství</t>
  </si>
  <si>
    <t>53</t>
  </si>
  <si>
    <t>998711202</t>
  </si>
  <si>
    <t>Přesun hmot procentní pro izolace proti vodě, vlhkosti a plynům v objektech v do 12 m</t>
  </si>
  <si>
    <t>%</t>
  </si>
  <si>
    <t>-1528832004</t>
  </si>
  <si>
    <t>721</t>
  </si>
  <si>
    <t>Zdravotechnika - vnitřní kanalizace</t>
  </si>
  <si>
    <t>54</t>
  </si>
  <si>
    <t>721100902</t>
  </si>
  <si>
    <t>Přetěsnění potrubí hrdlového do DN 100</t>
  </si>
  <si>
    <t>-2126020432</t>
  </si>
  <si>
    <t>55</t>
  </si>
  <si>
    <t>721100912</t>
  </si>
  <si>
    <t>Utěsnění víka čističe manžetou</t>
  </si>
  <si>
    <t>-437383174</t>
  </si>
  <si>
    <t>56</t>
  </si>
  <si>
    <t>721100915</t>
  </si>
  <si>
    <t>Přetěsnění zátky v čistícím otvoru</t>
  </si>
  <si>
    <t>625685200</t>
  </si>
  <si>
    <t>57</t>
  </si>
  <si>
    <t>721110806</t>
  </si>
  <si>
    <t>Demontáž potrubí kameninové do DN 200</t>
  </si>
  <si>
    <t>902404246</t>
  </si>
  <si>
    <t>58</t>
  </si>
  <si>
    <t>721110962</t>
  </si>
  <si>
    <t>Potrubí kameninové propojení potrubí DN 125</t>
  </si>
  <si>
    <t>-291223178</t>
  </si>
  <si>
    <t>59</t>
  </si>
  <si>
    <t>721110971</t>
  </si>
  <si>
    <t>Potrubí kameninové krácení trub DN 100</t>
  </si>
  <si>
    <t>-680919901</t>
  </si>
  <si>
    <t>60</t>
  </si>
  <si>
    <t>721170972</t>
  </si>
  <si>
    <t>Potrubí z PVC krácení trub DN 50</t>
  </si>
  <si>
    <t>766092023</t>
  </si>
  <si>
    <t>61</t>
  </si>
  <si>
    <t>721170973</t>
  </si>
  <si>
    <t>Potrubí z PVC krácení trub DN 70</t>
  </si>
  <si>
    <t>1394424576</t>
  </si>
  <si>
    <t>62</t>
  </si>
  <si>
    <t>721170975</t>
  </si>
  <si>
    <t xml:space="preserve">Potrubí z PVC krácení trub do  DN 125</t>
  </si>
  <si>
    <t>1930435492</t>
  </si>
  <si>
    <t>63</t>
  </si>
  <si>
    <t>721171803</t>
  </si>
  <si>
    <t>Demontáž potrubí z PVC do D 75</t>
  </si>
  <si>
    <t>-356552706</t>
  </si>
  <si>
    <t>64</t>
  </si>
  <si>
    <t>721171808</t>
  </si>
  <si>
    <t>Demontáž potrubí z PVC do D 114</t>
  </si>
  <si>
    <t>1975534201</t>
  </si>
  <si>
    <t>65</t>
  </si>
  <si>
    <t>721171902</t>
  </si>
  <si>
    <t>Potrubí z PP vsazení odbočky do hrdla DN 40</t>
  </si>
  <si>
    <t>1255555211</t>
  </si>
  <si>
    <t>66</t>
  </si>
  <si>
    <t>721171903</t>
  </si>
  <si>
    <t>Potrubí z PP vsazení odbočky do hrdla DN 50</t>
  </si>
  <si>
    <t>-1727978849</t>
  </si>
  <si>
    <t>67</t>
  </si>
  <si>
    <t>721171905</t>
  </si>
  <si>
    <t>Potrubí z PP vsazení odbočky do hrdla DN 110</t>
  </si>
  <si>
    <t>-1886000904</t>
  </si>
  <si>
    <t>68</t>
  </si>
  <si>
    <t>721171915</t>
  </si>
  <si>
    <t>Potrubí z PP propojení potrubí DN 110</t>
  </si>
  <si>
    <t>1708046016</t>
  </si>
  <si>
    <t>69</t>
  </si>
  <si>
    <t>721175001</t>
  </si>
  <si>
    <t>Potrubí kanalizační plastové připojovací odhlučněné dvouvrstvé DN 50</t>
  </si>
  <si>
    <t>-568516853</t>
  </si>
  <si>
    <t>70</t>
  </si>
  <si>
    <t>721175011</t>
  </si>
  <si>
    <t xml:space="preserve">Potrubí kanalizační plastové odpadní  dvouvrstvé DN 70</t>
  </si>
  <si>
    <t>1928364556</t>
  </si>
  <si>
    <t>71</t>
  </si>
  <si>
    <t>721175012</t>
  </si>
  <si>
    <t xml:space="preserve">Potrubí kanalizační z PVC  spojované dvojitými spojkami DN 100 </t>
  </si>
  <si>
    <t>-1278863120</t>
  </si>
  <si>
    <t>72</t>
  </si>
  <si>
    <t>721220801</t>
  </si>
  <si>
    <t>Demontáž uzávěrek zápachových DN 70</t>
  </si>
  <si>
    <t>-921711562</t>
  </si>
  <si>
    <t>73</t>
  </si>
  <si>
    <t>721226521</t>
  </si>
  <si>
    <t>Zápachová uzávěrka nástěnná pro pračku a myčku DN 40</t>
  </si>
  <si>
    <t>1520528701</t>
  </si>
  <si>
    <t>74</t>
  </si>
  <si>
    <t>721290111</t>
  </si>
  <si>
    <t>Zkouška těsnosti potrubí kanalizace vodou do DN 125</t>
  </si>
  <si>
    <t>-964744894</t>
  </si>
  <si>
    <t>75</t>
  </si>
  <si>
    <t>721300912</t>
  </si>
  <si>
    <t>Pročištění odpadů svislých v jednom podlaží do DN 200</t>
  </si>
  <si>
    <t>-1528513971</t>
  </si>
  <si>
    <t>76</t>
  </si>
  <si>
    <t>7219</t>
  </si>
  <si>
    <t>Úprava kanalizace pomocné a přípravné práce, úpravy napojení</t>
  </si>
  <si>
    <t>soub</t>
  </si>
  <si>
    <t>-719238054</t>
  </si>
  <si>
    <t>77</t>
  </si>
  <si>
    <t>998721212</t>
  </si>
  <si>
    <t>Přesun hmot procentní pro vnitřní kanalizaci s omezením mechanizace v objektech v přes 6 do 12 m</t>
  </si>
  <si>
    <t>-2049223464</t>
  </si>
  <si>
    <t>722</t>
  </si>
  <si>
    <t>Zdravotechnika - vnitřní vodovod</t>
  </si>
  <si>
    <t>78</t>
  </si>
  <si>
    <t>722130801</t>
  </si>
  <si>
    <t>Demontáž potrubí ocelové pozinkované závitové do DN 25</t>
  </si>
  <si>
    <t>-1796295336</t>
  </si>
  <si>
    <t>79</t>
  </si>
  <si>
    <t>722130821</t>
  </si>
  <si>
    <t>Demontáž spoje na závit šroubení G 6/4</t>
  </si>
  <si>
    <t>-477056270</t>
  </si>
  <si>
    <t>80</t>
  </si>
  <si>
    <t>722130831</t>
  </si>
  <si>
    <t>Demontáž nástěnky</t>
  </si>
  <si>
    <t>885515144</t>
  </si>
  <si>
    <t>81</t>
  </si>
  <si>
    <t>722170801</t>
  </si>
  <si>
    <t>Demontáž rozvodů vody z plastů do D 25</t>
  </si>
  <si>
    <t>895002151</t>
  </si>
  <si>
    <t>82</t>
  </si>
  <si>
    <t>722170943</t>
  </si>
  <si>
    <t>Oprava potrubí PE spojka K 285 nátrubkové G 3/4</t>
  </si>
  <si>
    <t>-1500112894</t>
  </si>
  <si>
    <t>83</t>
  </si>
  <si>
    <t>722171912</t>
  </si>
  <si>
    <t>Potrubí plastové odříznutí trubky D do 20 mm</t>
  </si>
  <si>
    <t>-181814422</t>
  </si>
  <si>
    <t>84</t>
  </si>
  <si>
    <t>722173232</t>
  </si>
  <si>
    <t xml:space="preserve">Potrubí vodovodní plastové pevné spoj lepením 20x2,3 mm </t>
  </si>
  <si>
    <t>-645642931</t>
  </si>
  <si>
    <t>85</t>
  </si>
  <si>
    <t>722173303</t>
  </si>
  <si>
    <t>Příplatek k potrubí vodovodnímu plastovému s násuvnou objímkou plastovou za členitý rozvod D 20x2,8</t>
  </si>
  <si>
    <t>-1847577078</t>
  </si>
  <si>
    <t>86</t>
  </si>
  <si>
    <t>722173962</t>
  </si>
  <si>
    <t>Potrubí plastové spoje lepené D do 20 mm</t>
  </si>
  <si>
    <t>1006654071</t>
  </si>
  <si>
    <t>87</t>
  </si>
  <si>
    <t>722173963</t>
  </si>
  <si>
    <t>Potrubí plastové spoje lepené D do 25 mm</t>
  </si>
  <si>
    <t>-599587869</t>
  </si>
  <si>
    <t>88</t>
  </si>
  <si>
    <t>722174912</t>
  </si>
  <si>
    <t>Potrubí plastové sestavení rozvodů D do 20 mm</t>
  </si>
  <si>
    <t>-1129250604</t>
  </si>
  <si>
    <t>89</t>
  </si>
  <si>
    <t>722174913</t>
  </si>
  <si>
    <t>Potrubí plastové sestavení rozvodů D do 25 mm</t>
  </si>
  <si>
    <t>1613222763</t>
  </si>
  <si>
    <t>90</t>
  </si>
  <si>
    <t>722175123</t>
  </si>
  <si>
    <t>Montáž tvarovek z plastů svařované polyfuzně přes D 20 do D 25 mm dva spoje</t>
  </si>
  <si>
    <t>2088619311</t>
  </si>
  <si>
    <t>91</t>
  </si>
  <si>
    <t>722181222</t>
  </si>
  <si>
    <t>Ochrana vodovodního potrubí přilepenými tepelně izolačními trubicemi z PE tl do 10 mm DN do 42 mm</t>
  </si>
  <si>
    <t>2079393869</t>
  </si>
  <si>
    <t>92</t>
  </si>
  <si>
    <t>722181231</t>
  </si>
  <si>
    <t>Ochrana vodovodního potrubí přilepenými tepelně izolačními trubicemi z PE tl do 15 mm DN do 22 mm</t>
  </si>
  <si>
    <t>309630372</t>
  </si>
  <si>
    <t>93</t>
  </si>
  <si>
    <t>722181812</t>
  </si>
  <si>
    <t>Demontáž plstěných pásů z trub do D 50</t>
  </si>
  <si>
    <t>945056872</t>
  </si>
  <si>
    <t>94</t>
  </si>
  <si>
    <t>722190901</t>
  </si>
  <si>
    <t>Uzavření nebo otevření vodovodního potrubí při opravách</t>
  </si>
  <si>
    <t>-716516349</t>
  </si>
  <si>
    <t>95</t>
  </si>
  <si>
    <t>722220121</t>
  </si>
  <si>
    <t>Nástěnka závitová K 247 pro baterii G 1/2 s jedním závitem</t>
  </si>
  <si>
    <t>pár</t>
  </si>
  <si>
    <t>1223540091</t>
  </si>
  <si>
    <t>96</t>
  </si>
  <si>
    <t>722220851</t>
  </si>
  <si>
    <t>Demontáž armatur závitových s jedním závitem G do 3/4</t>
  </si>
  <si>
    <t>517364366</t>
  </si>
  <si>
    <t>97</t>
  </si>
  <si>
    <t>722220852</t>
  </si>
  <si>
    <t>Demontáž armatur závitových s jedním závitem G do 5/4</t>
  </si>
  <si>
    <t>-2145207965</t>
  </si>
  <si>
    <t>98</t>
  </si>
  <si>
    <t>722231120</t>
  </si>
  <si>
    <t>Ventil pod omítku TE 1300 G 3/4 se dvěma závity</t>
  </si>
  <si>
    <t>-834014750</t>
  </si>
  <si>
    <t>99</t>
  </si>
  <si>
    <t>722232061</t>
  </si>
  <si>
    <t>Kohout kulový přímý s vypouštěním a páčkou PN 42 do 185 °C chromovaný R250DS 1/2" červený</t>
  </si>
  <si>
    <t>657155582</t>
  </si>
  <si>
    <t>100</t>
  </si>
  <si>
    <t>722290215</t>
  </si>
  <si>
    <t>Zkouška těsnosti vodovodního potrubí hrdlového nebo přírubového do DN 100</t>
  </si>
  <si>
    <t>-239712138</t>
  </si>
  <si>
    <t>101</t>
  </si>
  <si>
    <t>722290234</t>
  </si>
  <si>
    <t>Proplach a dezinfekce vodovodního potrubí do DN 80</t>
  </si>
  <si>
    <t>-1012473364</t>
  </si>
  <si>
    <t>102</t>
  </si>
  <si>
    <t>998722202</t>
  </si>
  <si>
    <t>Přesun hmot procentní pro vnitřní vodovod v objektech v do 12 m</t>
  </si>
  <si>
    <t>871330942</t>
  </si>
  <si>
    <t>725</t>
  </si>
  <si>
    <t>Zdravotechnika - zařizovací předměty</t>
  </si>
  <si>
    <t>103</t>
  </si>
  <si>
    <t>725110811</t>
  </si>
  <si>
    <t>Demontáž klozetů splachovací s nádrží</t>
  </si>
  <si>
    <t>soubor</t>
  </si>
  <si>
    <t>-1799264493</t>
  </si>
  <si>
    <t>104</t>
  </si>
  <si>
    <t>725111132</t>
  </si>
  <si>
    <t>Splachovač nádržkový plastový nízkopoložený nebo vysokopoložený</t>
  </si>
  <si>
    <t>-620636975</t>
  </si>
  <si>
    <t>105</t>
  </si>
  <si>
    <t>725112002</t>
  </si>
  <si>
    <t>Klozet keramický standardní samostatně stojící s hlubokým splachováním odpad svislý</t>
  </si>
  <si>
    <t>-732524419</t>
  </si>
  <si>
    <t>106</t>
  </si>
  <si>
    <t>55167381</t>
  </si>
  <si>
    <t>sedátko klozetové duroplastové bílé s poklopem</t>
  </si>
  <si>
    <t>176411001</t>
  </si>
  <si>
    <t>107</t>
  </si>
  <si>
    <t>725210821</t>
  </si>
  <si>
    <t>Demontáž umyvadel bez výtokových armatur</t>
  </si>
  <si>
    <t>-424804777</t>
  </si>
  <si>
    <t>108</t>
  </si>
  <si>
    <t>725210951</t>
  </si>
  <si>
    <t>Výměna umyvadla keramického připevněného na stěnu šrouby - montáž</t>
  </si>
  <si>
    <t>286285892</t>
  </si>
  <si>
    <t>109</t>
  </si>
  <si>
    <t>725210982</t>
  </si>
  <si>
    <t>Odmontování zápachové uzávěrky</t>
  </si>
  <si>
    <t>-1178938666</t>
  </si>
  <si>
    <t>110</t>
  </si>
  <si>
    <t>7252116239</t>
  </si>
  <si>
    <t xml:space="preserve">Umyvadlo keramické připevněné na stěnu  - dle výběru investora - dle již realizovaných CÚ 55231329</t>
  </si>
  <si>
    <t>-134262347</t>
  </si>
  <si>
    <t>111</t>
  </si>
  <si>
    <t>725220841</t>
  </si>
  <si>
    <t>Demontáž van ocelová , smaltová kpl.</t>
  </si>
  <si>
    <t>1656335399</t>
  </si>
  <si>
    <t>112</t>
  </si>
  <si>
    <t>725229104</t>
  </si>
  <si>
    <t xml:space="preserve">Montáž vany, sprchového koutu se zápachovou uzávěrkou </t>
  </si>
  <si>
    <t>699890794</t>
  </si>
  <si>
    <t>113</t>
  </si>
  <si>
    <t>IZM.200180</t>
  </si>
  <si>
    <t xml:space="preserve">PArametrově jako Polysan DEEP 140 x 75 x 26 cm 72947 sprchová vanička,  vč. komponentů</t>
  </si>
  <si>
    <t>kpl</t>
  </si>
  <si>
    <t>-1209039857</t>
  </si>
  <si>
    <t>114</t>
  </si>
  <si>
    <t>725244906</t>
  </si>
  <si>
    <t>Montáž zástěny sprchové do niky</t>
  </si>
  <si>
    <t>-2031862410</t>
  </si>
  <si>
    <t>115</t>
  </si>
  <si>
    <t>554950184.R</t>
  </si>
  <si>
    <t>dveře sprchové parametrově jako Polysan Deep 140 x 150 cm MD1415 sprchové dveře - dle výběru investora</t>
  </si>
  <si>
    <t>-729267208</t>
  </si>
  <si>
    <t>116</t>
  </si>
  <si>
    <t>725319111</t>
  </si>
  <si>
    <t>Montáž dřezu ostatních typů</t>
  </si>
  <si>
    <t>342795203</t>
  </si>
  <si>
    <t>117</t>
  </si>
  <si>
    <t>55231360</t>
  </si>
  <si>
    <t>dřez nerez vestavný s odkapní deskou 860x500mm</t>
  </si>
  <si>
    <t>-37950070</t>
  </si>
  <si>
    <t>118</t>
  </si>
  <si>
    <t>725811301</t>
  </si>
  <si>
    <t xml:space="preserve">Ventil  umyvadlový G 1/2</t>
  </si>
  <si>
    <t>424963811</t>
  </si>
  <si>
    <t>119</t>
  </si>
  <si>
    <t>725820801</t>
  </si>
  <si>
    <t>Demontáž baterie nástěnné do G 3 / 4</t>
  </si>
  <si>
    <t>-801023742</t>
  </si>
  <si>
    <t>120</t>
  </si>
  <si>
    <t>725821315</t>
  </si>
  <si>
    <t>Baterie dřezová nástěnná páková s otáčivým plochým ústím a délkou ramínka 200 mm</t>
  </si>
  <si>
    <t>995216739</t>
  </si>
  <si>
    <t>121</t>
  </si>
  <si>
    <t>725822642</t>
  </si>
  <si>
    <t xml:space="preserve">Baterie umyvadlové  - dle INV  CÚ KROS 55170210</t>
  </si>
  <si>
    <t>-673551614</t>
  </si>
  <si>
    <t>122</t>
  </si>
  <si>
    <t>725841354</t>
  </si>
  <si>
    <t xml:space="preserve">Baterie sprchová automatická s  ventilem a sprchovou růžicí a vodičem</t>
  </si>
  <si>
    <t>568770883</t>
  </si>
  <si>
    <t>123</t>
  </si>
  <si>
    <t>725851305</t>
  </si>
  <si>
    <t>Ventily odpadní pro zařizovací předměty DN 40 se zátkou</t>
  </si>
  <si>
    <t>-619874929</t>
  </si>
  <si>
    <t>725851322.HLE</t>
  </si>
  <si>
    <t>Ventilová sestava pro myčku a pračku</t>
  </si>
  <si>
    <t>-641362942</t>
  </si>
  <si>
    <t>125</t>
  </si>
  <si>
    <t>725860811</t>
  </si>
  <si>
    <t>Demontáž uzávěrů zápachu jednoduchých</t>
  </si>
  <si>
    <t>-1423988019</t>
  </si>
  <si>
    <t>126</t>
  </si>
  <si>
    <t>725991811</t>
  </si>
  <si>
    <t>Demontáž konzol jednoduchých pro potrubí</t>
  </si>
  <si>
    <t>-661461255</t>
  </si>
  <si>
    <t>127</t>
  </si>
  <si>
    <t>998725212</t>
  </si>
  <si>
    <t>Přesun hmot procentní pro zařizovací předměty s omezením mechanizace v objektech v přes 6 do 12 m</t>
  </si>
  <si>
    <t>-1062368142</t>
  </si>
  <si>
    <t>733</t>
  </si>
  <si>
    <t>Ústřední vytápění - rozvodné potrubí</t>
  </si>
  <si>
    <t>128</t>
  </si>
  <si>
    <t>733191904</t>
  </si>
  <si>
    <t>Montáž potrubí ocelového závitového běžného nebo zesíleného při opravě DN 20</t>
  </si>
  <si>
    <t>-592123221</t>
  </si>
  <si>
    <t>14041103</t>
  </si>
  <si>
    <t>trubka ocelová svařovaná závitová 1" (DN 25/33,7x3,2) jakost 11 343</t>
  </si>
  <si>
    <t>1459945463</t>
  </si>
  <si>
    <t>2*1,089 'Přepočtené koeficientem množství</t>
  </si>
  <si>
    <t>130</t>
  </si>
  <si>
    <t>733291903</t>
  </si>
  <si>
    <t>Propojení potrubí měděného při opravě D 18x1 mm</t>
  </si>
  <si>
    <t>544621174</t>
  </si>
  <si>
    <t>131</t>
  </si>
  <si>
    <t>733291904</t>
  </si>
  <si>
    <t>Propojení potrubí měděného při opravě D 22x1,5 mm</t>
  </si>
  <si>
    <t>-166052862</t>
  </si>
  <si>
    <t>734</t>
  </si>
  <si>
    <t>Ústřední vytápění - armatury</t>
  </si>
  <si>
    <t>132</t>
  </si>
  <si>
    <t>734220112</t>
  </si>
  <si>
    <t>Ventil závitový regulační přímý G 1/2 PN 25 do 120°C vyvažovací bez vypouštění</t>
  </si>
  <si>
    <t>1544461834</t>
  </si>
  <si>
    <t>133</t>
  </si>
  <si>
    <t>734221532</t>
  </si>
  <si>
    <t>Ventil závitový termostatický jednoregulační G 1/2 PN 16 do 110°C bez hlavice ovládání</t>
  </si>
  <si>
    <t>400901546</t>
  </si>
  <si>
    <t>134</t>
  </si>
  <si>
    <t>734261406.GCM</t>
  </si>
  <si>
    <t>Armatura připojovací Giacomini R383 přímá G 1/2x18 PN 10 do 110°C radiátorů typu VK</t>
  </si>
  <si>
    <t>1737834046</t>
  </si>
  <si>
    <t>135</t>
  </si>
  <si>
    <t>734291123</t>
  </si>
  <si>
    <t>Kohout plnící a vypouštěcí G 1/2 PN 10 do 90°C závitový</t>
  </si>
  <si>
    <t>-695793185</t>
  </si>
  <si>
    <t>735</t>
  </si>
  <si>
    <t>Ústřední vytápění - otopná tělesa</t>
  </si>
  <si>
    <t>136</t>
  </si>
  <si>
    <t>286181972</t>
  </si>
  <si>
    <t xml:space="preserve">DEMONTÁŽ otopných těles , vč. připojení na páteřní rozvod </t>
  </si>
  <si>
    <t>KPL</t>
  </si>
  <si>
    <t>-1074695964</t>
  </si>
  <si>
    <t>137</t>
  </si>
  <si>
    <t>735000911</t>
  </si>
  <si>
    <t>Vyregulování ventilu nebo kohoutu dvojregulačního s ručním ovládáním</t>
  </si>
  <si>
    <t>-1667890095</t>
  </si>
  <si>
    <t>138</t>
  </si>
  <si>
    <t>735120911</t>
  </si>
  <si>
    <t>Svár spoje mezi články otopných těles ocelových článkových</t>
  </si>
  <si>
    <t>-1539584215</t>
  </si>
  <si>
    <t>139</t>
  </si>
  <si>
    <t>735151821</t>
  </si>
  <si>
    <t>Demontáž otopného tělesa panelového dvouřadého dl do 1500 mm</t>
  </si>
  <si>
    <t>-201314107</t>
  </si>
  <si>
    <t>140</t>
  </si>
  <si>
    <t>735160111</t>
  </si>
  <si>
    <t>Otopné těleso trubkové teplovodní výška/délka 900/450 mm</t>
  </si>
  <si>
    <t>1979394669</t>
  </si>
  <si>
    <t>141</t>
  </si>
  <si>
    <t>735191902</t>
  </si>
  <si>
    <t>Vyzkoušení otopných těles litinových po opravě tlakem</t>
  </si>
  <si>
    <t>2065577910</t>
  </si>
  <si>
    <t>142</t>
  </si>
  <si>
    <t>735191904</t>
  </si>
  <si>
    <t>Vyčištění otopných těles litinových proplachem vodou</t>
  </si>
  <si>
    <t>1765361710</t>
  </si>
  <si>
    <t>143</t>
  </si>
  <si>
    <t>735494811</t>
  </si>
  <si>
    <t>Vypuštění vody z otopných těles</t>
  </si>
  <si>
    <t>676612471</t>
  </si>
  <si>
    <t>740</t>
  </si>
  <si>
    <t>Elektromontáže - zkoušky a revize</t>
  </si>
  <si>
    <t>144</t>
  </si>
  <si>
    <t>740991200</t>
  </si>
  <si>
    <t>Celková prohlídka elektrického rozvodu +revize</t>
  </si>
  <si>
    <t>-75343199</t>
  </si>
  <si>
    <t>145</t>
  </si>
  <si>
    <t>740991302</t>
  </si>
  <si>
    <t xml:space="preserve">Celková úprava napojovacích míst pro  zařízení, s přivedením do nových pozic, s ochranou, kompletačními prvky, prověřením funkčnosti, zprovoznění</t>
  </si>
  <si>
    <t>444992663</t>
  </si>
  <si>
    <t>146</t>
  </si>
  <si>
    <t>HZS3131</t>
  </si>
  <si>
    <t>Hodinová zúčtovací sazba elektromontér VN a VVN</t>
  </si>
  <si>
    <t>-1606395759</t>
  </si>
  <si>
    <t>741</t>
  </si>
  <si>
    <t>Elektroinstalace - silnoproud</t>
  </si>
  <si>
    <t>147</t>
  </si>
  <si>
    <t>741310001</t>
  </si>
  <si>
    <t>Montáž spínač nástěnný 1-jednopólový prostředí normální se zapojením vodičů</t>
  </si>
  <si>
    <t>375293069</t>
  </si>
  <si>
    <t>148</t>
  </si>
  <si>
    <t>345390496</t>
  </si>
  <si>
    <t>Spínač klasický do vlhka</t>
  </si>
  <si>
    <t>769383364</t>
  </si>
  <si>
    <t>149</t>
  </si>
  <si>
    <t>741370011.L</t>
  </si>
  <si>
    <t>Příprava pro Montáž svítidlo bytové stropní závěsné 1 zdroj - vč. háku</t>
  </si>
  <si>
    <t>1080117396</t>
  </si>
  <si>
    <t>742</t>
  </si>
  <si>
    <t>Elektromontáže - rozvodný systém</t>
  </si>
  <si>
    <t>150</t>
  </si>
  <si>
    <t>740991205</t>
  </si>
  <si>
    <t>Úprava v hlavním rozvaděči + prod.chránič - na chodbě + montáž</t>
  </si>
  <si>
    <t>-1968055403</t>
  </si>
  <si>
    <t>151</t>
  </si>
  <si>
    <t>357175700</t>
  </si>
  <si>
    <t xml:space="preserve">Rozvaděč bytový -  vč. jištění</t>
  </si>
  <si>
    <t>1471787925</t>
  </si>
  <si>
    <t>743</t>
  </si>
  <si>
    <t>Elektromontáže - hrubá montáž</t>
  </si>
  <si>
    <t>152</t>
  </si>
  <si>
    <t>743111313</t>
  </si>
  <si>
    <t>Montáž trubka plastová tuhá D 16 mm uložená pod omítku</t>
  </si>
  <si>
    <t>39615706</t>
  </si>
  <si>
    <t>153</t>
  </si>
  <si>
    <t>345710210</t>
  </si>
  <si>
    <t>trubka elektroinstalační ohebná kovová Kopex 3316</t>
  </si>
  <si>
    <t>1696120683</t>
  </si>
  <si>
    <t>154</t>
  </si>
  <si>
    <t>743111315</t>
  </si>
  <si>
    <t>Montáž trubka plastová tuhá D 23 mm uložená pod omítku</t>
  </si>
  <si>
    <t>-1073251256</t>
  </si>
  <si>
    <t>155</t>
  </si>
  <si>
    <t>345710220</t>
  </si>
  <si>
    <t>trubka elektroinstalační ohebná kovová Kopex 3323</t>
  </si>
  <si>
    <t>31654228</t>
  </si>
  <si>
    <t>156</t>
  </si>
  <si>
    <t>743411111</t>
  </si>
  <si>
    <t>Montáž krabice zapuštěná plastová kruhová typ KU68/2-1902, KO125</t>
  </si>
  <si>
    <t>-1690716308</t>
  </si>
  <si>
    <t>157</t>
  </si>
  <si>
    <t>345715150</t>
  </si>
  <si>
    <t>krabice přístrojová instalační KP 64/21 do dutých stěn</t>
  </si>
  <si>
    <t>-248490756</t>
  </si>
  <si>
    <t>158</t>
  </si>
  <si>
    <t>743411112</t>
  </si>
  <si>
    <t>Montáž krabice zapuštěná plastová kruhová typ 1904 pro sádrokartonové příčky</t>
  </si>
  <si>
    <t>221560138</t>
  </si>
  <si>
    <t>159</t>
  </si>
  <si>
    <t>743414322</t>
  </si>
  <si>
    <t xml:space="preserve">Montáž rozvodka  čtyřhranná ACIDUR vodič D do 6mm2</t>
  </si>
  <si>
    <t>-1244741063</t>
  </si>
  <si>
    <t>160</t>
  </si>
  <si>
    <t>743611211</t>
  </si>
  <si>
    <t>Montáž vodič uzemňovací Cu pásek D do 50 mm2 na povrchu</t>
  </si>
  <si>
    <t>-134697884</t>
  </si>
  <si>
    <t>161</t>
  </si>
  <si>
    <t>341401130</t>
  </si>
  <si>
    <t>vodič izolovaný s Cu jádrem U necínovaný 2x1 mm</t>
  </si>
  <si>
    <t>838633911</t>
  </si>
  <si>
    <t>162</t>
  </si>
  <si>
    <t>354101020</t>
  </si>
  <si>
    <t>rozvod přípojnicový prachotěsný R51-250/1 250A Al</t>
  </si>
  <si>
    <t>92960572</t>
  </si>
  <si>
    <t>744</t>
  </si>
  <si>
    <t>Elektromontáže - montáž vodičů měděných</t>
  </si>
  <si>
    <t>163</t>
  </si>
  <si>
    <t>744211111</t>
  </si>
  <si>
    <t>Montáž vodič Cu izolovaný sk.1 do 1 kV žíla 0,35 až 6 mm2 do stěny</t>
  </si>
  <si>
    <t>-113155249</t>
  </si>
  <si>
    <t>164</t>
  </si>
  <si>
    <t>341110300</t>
  </si>
  <si>
    <t>kabel silový s Cu jádrem CYKY 3x1,5 mm2</t>
  </si>
  <si>
    <t>-1498067134</t>
  </si>
  <si>
    <t>165</t>
  </si>
  <si>
    <t>341110360</t>
  </si>
  <si>
    <t>kabel silový s Cu jádrem CYKY 3x2,5 mm2</t>
  </si>
  <si>
    <t>-1774335081</t>
  </si>
  <si>
    <t>166</t>
  </si>
  <si>
    <t>341110420</t>
  </si>
  <si>
    <t>kabel silový s Cu jádrem CYKY 3x4 mm2</t>
  </si>
  <si>
    <t>-519935888</t>
  </si>
  <si>
    <t>167</t>
  </si>
  <si>
    <t>341110640</t>
  </si>
  <si>
    <t>kabel silový s Cu jádrem CYKY 4x2,5 mm2</t>
  </si>
  <si>
    <t>-195349016</t>
  </si>
  <si>
    <t>747</t>
  </si>
  <si>
    <t>Elektromontáže - kompletace rozvodů</t>
  </si>
  <si>
    <t>168</t>
  </si>
  <si>
    <t>341116900</t>
  </si>
  <si>
    <t>Propojovací kabel pro ochranné pospojování 1m</t>
  </si>
  <si>
    <t>1748892681</t>
  </si>
  <si>
    <t>169</t>
  </si>
  <si>
    <t>741310032</t>
  </si>
  <si>
    <t xml:space="preserve">Montáž spínač  2-dvoupólový prostředí venkovní/mokré se zapojením vodičů</t>
  </si>
  <si>
    <t>588021250</t>
  </si>
  <si>
    <t>170</t>
  </si>
  <si>
    <t>34535016</t>
  </si>
  <si>
    <t>spínač nástěnný dvojpólový, s čirým průzorem, se signalizační doutnavkou, řazení 2, IP44, šroubové svorky</t>
  </si>
  <si>
    <t>-192166514</t>
  </si>
  <si>
    <t>171</t>
  </si>
  <si>
    <t>741313083</t>
  </si>
  <si>
    <t>Montáž zásuvka chráněná v krabici šroubové připojení 2P+PE dvojí zapojení, prostředí venkovní, mokré se zapojením vodičů</t>
  </si>
  <si>
    <t>-1114120719</t>
  </si>
  <si>
    <t>172</t>
  </si>
  <si>
    <t>ABB.551829692S</t>
  </si>
  <si>
    <t>Zásuvka dvojnásobná, pro průběžnou montáž, IP44 Praktik do vlhka</t>
  </si>
  <si>
    <t>736908120</t>
  </si>
  <si>
    <t>173</t>
  </si>
  <si>
    <t>ABB.551829692O</t>
  </si>
  <si>
    <t>Zásuvka dvojnásobná, pro průběžnou montáž, IPstandart</t>
  </si>
  <si>
    <t>1273619427</t>
  </si>
  <si>
    <t>174</t>
  </si>
  <si>
    <t>341116903</t>
  </si>
  <si>
    <t>Kryt Solo spínače dělený 5519B-A02357815</t>
  </si>
  <si>
    <t>1660875375</t>
  </si>
  <si>
    <t>175</t>
  </si>
  <si>
    <t>3411169034</t>
  </si>
  <si>
    <t>Kryt Solo zásuvky</t>
  </si>
  <si>
    <t>770161124</t>
  </si>
  <si>
    <t>176</t>
  </si>
  <si>
    <t>341116906</t>
  </si>
  <si>
    <t>Rámeček Solo carat, jednonásobný 1754-0-4250</t>
  </si>
  <si>
    <t>920233746</t>
  </si>
  <si>
    <t>177</t>
  </si>
  <si>
    <t>341116907</t>
  </si>
  <si>
    <t>Rámeček Solo carat, dvojnásobný 1754</t>
  </si>
  <si>
    <t>-1768440089</t>
  </si>
  <si>
    <t>178</t>
  </si>
  <si>
    <t>358892220</t>
  </si>
  <si>
    <t xml:space="preserve">chránič proudový </t>
  </si>
  <si>
    <t>1983192330</t>
  </si>
  <si>
    <t>179</t>
  </si>
  <si>
    <t>747231140</t>
  </si>
  <si>
    <t>Montáž jistič jednopólový nn do 25 A s krytem a signálním kontaktem</t>
  </si>
  <si>
    <t>1845071860</t>
  </si>
  <si>
    <t>180</t>
  </si>
  <si>
    <t>358222370</t>
  </si>
  <si>
    <t>jistič dle potřeby dle nově instalovaných</t>
  </si>
  <si>
    <t>2028814949</t>
  </si>
  <si>
    <t>748</t>
  </si>
  <si>
    <t>Elektromontáže - osvětlovací zařízení a svítidla</t>
  </si>
  <si>
    <t>181</t>
  </si>
  <si>
    <t>741371828</t>
  </si>
  <si>
    <t xml:space="preserve">Demontáž svítidel  do 1100 mm bez zachování funkčnosti</t>
  </si>
  <si>
    <t>-879181615</t>
  </si>
  <si>
    <t>182</t>
  </si>
  <si>
    <t>741372022</t>
  </si>
  <si>
    <t>Montáž svítidlo LED interiérové přisazené nástěnné hranaté nebo kruhové přes 0,09 do 0,36 m2 se zapojením vodičů</t>
  </si>
  <si>
    <t>1149239218</t>
  </si>
  <si>
    <t>183</t>
  </si>
  <si>
    <t>34848112</t>
  </si>
  <si>
    <t>svítidlo nástěnné LED</t>
  </si>
  <si>
    <t>-967899888</t>
  </si>
  <si>
    <t>184</t>
  </si>
  <si>
    <t>741372112</t>
  </si>
  <si>
    <t>Montáž svítidlo LED stropní do vlhka do 0,36 m2</t>
  </si>
  <si>
    <t>-1557704938</t>
  </si>
  <si>
    <t>185</t>
  </si>
  <si>
    <t>34851159</t>
  </si>
  <si>
    <t xml:space="preserve">LED svítidlo. Spotřeba 45W. barva světla 4000K - neutrální bílá. Vhodný jako  přisazené svítidlo  </t>
  </si>
  <si>
    <t>-1018790759</t>
  </si>
  <si>
    <t>186</t>
  </si>
  <si>
    <t>748111141</t>
  </si>
  <si>
    <t>Montáž svítidlo ž nad zrcadlo, kuchiňskou linku</t>
  </si>
  <si>
    <t>721358568</t>
  </si>
  <si>
    <t>187</t>
  </si>
  <si>
    <t>35000002</t>
  </si>
  <si>
    <t xml:space="preserve">svítidlo LED nad zrcadlo, do kuch. linky </t>
  </si>
  <si>
    <t>-739052229</t>
  </si>
  <si>
    <t>751</t>
  </si>
  <si>
    <t>Vzduchotechnika</t>
  </si>
  <si>
    <t>188</t>
  </si>
  <si>
    <t>1.C.2</t>
  </si>
  <si>
    <t>Stěnová mřížka vč upínacího rámečku, montáž pomocí pružin rozteč lamel Rozměr: 200x200mm</t>
  </si>
  <si>
    <t>ks</t>
  </si>
  <si>
    <t>1692917466</t>
  </si>
  <si>
    <t>189</t>
  </si>
  <si>
    <t>1.E.6</t>
  </si>
  <si>
    <t>VZT hadice v úpravě tlumící a izolující hluk tepelnou izolaci tvoří minerální rohož tl 25mm, vnější vrstvu tvoří hliníková laminátová fólie Rozměr: Ø 125mm</t>
  </si>
  <si>
    <t>-299058835</t>
  </si>
  <si>
    <t>190</t>
  </si>
  <si>
    <t>751111011</t>
  </si>
  <si>
    <t>Montáž ventilátoru axiálního nízkotlakého nástěnného základního D do 100 mm</t>
  </si>
  <si>
    <t>585796187</t>
  </si>
  <si>
    <t>191</t>
  </si>
  <si>
    <t>42914110</t>
  </si>
  <si>
    <t>ventilátor axiální stěnový skříň z plastu IP44 17W D 100mm</t>
  </si>
  <si>
    <t>-1495513110</t>
  </si>
  <si>
    <t>192</t>
  </si>
  <si>
    <t>751111841</t>
  </si>
  <si>
    <t>Demontáž ventilátoru axiálního středotlakého kruhové potrubí D do 200 mm</t>
  </si>
  <si>
    <t>24538026</t>
  </si>
  <si>
    <t>193</t>
  </si>
  <si>
    <t>751398023</t>
  </si>
  <si>
    <t>Montáž větrací mřížky stěnové přes 0,100 do 0,150 m2</t>
  </si>
  <si>
    <t>1073406553</t>
  </si>
  <si>
    <t>194</t>
  </si>
  <si>
    <t>42972307</t>
  </si>
  <si>
    <t>mřížka stěnová otevřená jednořadá kovová úhel lamel 0° 400x300mm</t>
  </si>
  <si>
    <t>54927722</t>
  </si>
  <si>
    <t>195</t>
  </si>
  <si>
    <t>998751211</t>
  </si>
  <si>
    <t>Přesun hmot procentní pro vzduchotechniku s omezením mechanizace v objektech v do 12 m</t>
  </si>
  <si>
    <t>-990718697</t>
  </si>
  <si>
    <t>763</t>
  </si>
  <si>
    <t>Konstrukce suché výstavby</t>
  </si>
  <si>
    <t>196</t>
  </si>
  <si>
    <t>763131411.KNF</t>
  </si>
  <si>
    <t>SDK podhled D112 desky 1x WHITE (A) 12,5 bez izolace dvouvrstvá spodní kce profil CD+UD</t>
  </si>
  <si>
    <t>-1478201048</t>
  </si>
  <si>
    <t>koupelna, chodba</t>
  </si>
  <si>
    <t>2,6+2,9</t>
  </si>
  <si>
    <t>197</t>
  </si>
  <si>
    <t>763172323</t>
  </si>
  <si>
    <t>Montáž dvířek revizních jednoplášťových SDK kcí vel. 400x400 mm pro příčky a předsazené stěny</t>
  </si>
  <si>
    <t>-2126108760</t>
  </si>
  <si>
    <t>198</t>
  </si>
  <si>
    <t>59030756</t>
  </si>
  <si>
    <t>dvířka revizní jednokřídlá dvouplášťová s automatickým zámkem 400x400mm</t>
  </si>
  <si>
    <t>222894537</t>
  </si>
  <si>
    <t>199</t>
  </si>
  <si>
    <t>998763412</t>
  </si>
  <si>
    <t>Přesun hmot procentní pro konstrukce montované z desek s omezením mechanizace v objektech v přes 6 do 12 m</t>
  </si>
  <si>
    <t>-1331522973</t>
  </si>
  <si>
    <t>766</t>
  </si>
  <si>
    <t>Konstrukce truhlářské</t>
  </si>
  <si>
    <t>200</t>
  </si>
  <si>
    <t>766623913.LM</t>
  </si>
  <si>
    <t xml:space="preserve">Oprava oken a balkonových rveří  otevíravých - kompletní repase vč. nátěrů a zprovoznění</t>
  </si>
  <si>
    <t>-75607735</t>
  </si>
  <si>
    <t>1,5*1,5*2</t>
  </si>
  <si>
    <t>201</t>
  </si>
  <si>
    <t>61110012.lm</t>
  </si>
  <si>
    <t>Materiál pro repasi oken - okno dřevěné otevíravé/sklopné dvojsklo přes plochu 1m2 v 1,5-2,5m</t>
  </si>
  <si>
    <t>1892951619</t>
  </si>
  <si>
    <t>202</t>
  </si>
  <si>
    <t>766623914.LM</t>
  </si>
  <si>
    <t xml:space="preserve">Nové výklopné ono PLAST v koupelně 60x100 - kompletní  vč. nátěrů a zprovoznění</t>
  </si>
  <si>
    <t>-1940583301</t>
  </si>
  <si>
    <t>203</t>
  </si>
  <si>
    <t>766660001</t>
  </si>
  <si>
    <t>Montáž dveřních křídel otvíravých jednokřídlových š do 0,8 m do ocelové zárubně</t>
  </si>
  <si>
    <t>-52313508</t>
  </si>
  <si>
    <t>204</t>
  </si>
  <si>
    <t>766660411</t>
  </si>
  <si>
    <t>Montáž vchodových dveří včetně rámu jednokřídlových bez nadsvětlíku do zdiva</t>
  </si>
  <si>
    <t>-357289115</t>
  </si>
  <si>
    <t>205</t>
  </si>
  <si>
    <t>61173216</t>
  </si>
  <si>
    <t>dveře jednokřídlé dřevotřískové povrch laminátový 600-900x1970mm protipožární EI30 kouřotěsné Sa/S200</t>
  </si>
  <si>
    <t>-1983687629</t>
  </si>
  <si>
    <t>206</t>
  </si>
  <si>
    <t>766660812</t>
  </si>
  <si>
    <t xml:space="preserve">Demontáž dveřních   zárubní </t>
  </si>
  <si>
    <t>-1577582076</t>
  </si>
  <si>
    <t>207</t>
  </si>
  <si>
    <t>766695213</t>
  </si>
  <si>
    <t>Montáž truhlářských prahů dveří 1křídlových šířky přes 10 cm</t>
  </si>
  <si>
    <t>715784828</t>
  </si>
  <si>
    <t>208</t>
  </si>
  <si>
    <t>611871760</t>
  </si>
  <si>
    <t xml:space="preserve">prah dveřní dřevěný dubový tl 2 cm dl.150 cm š 40 cm  - dodávka</t>
  </si>
  <si>
    <t>1747296947</t>
  </si>
  <si>
    <t>209</t>
  </si>
  <si>
    <t>61100011</t>
  </si>
  <si>
    <t xml:space="preserve">Dveře otvíravé L,P dveře plné, s cylindr.kováním bezp.otevřením - 700 - do vlhka vč.kování - bílé </t>
  </si>
  <si>
    <t>-2108935791</t>
  </si>
  <si>
    <t>210</t>
  </si>
  <si>
    <t>55331438</t>
  </si>
  <si>
    <t>zárubeň jednokřídlá ocelová pro dodatečnou montáž tl stěny 110-150mm rozměru -70</t>
  </si>
  <si>
    <t>1943471198</t>
  </si>
  <si>
    <t>211</t>
  </si>
  <si>
    <t>54914130</t>
  </si>
  <si>
    <t>dveřní kování bezpečnostní RC2 klika/madlo lakovaný nerez</t>
  </si>
  <si>
    <t>-1971404373</t>
  </si>
  <si>
    <t>212</t>
  </si>
  <si>
    <t>54914140</t>
  </si>
  <si>
    <t>dveřní kování štítové klika/klika lakovaný nerez WC</t>
  </si>
  <si>
    <t>624273795</t>
  </si>
  <si>
    <t>213</t>
  </si>
  <si>
    <t>54964218</t>
  </si>
  <si>
    <t>vložka cylindrická stavební 40+60</t>
  </si>
  <si>
    <t>-1559980351</t>
  </si>
  <si>
    <t>214</t>
  </si>
  <si>
    <t>54964115</t>
  </si>
  <si>
    <t>vložka cylindrická bezpečnostní 30+40</t>
  </si>
  <si>
    <t>-2037770793</t>
  </si>
  <si>
    <t>215</t>
  </si>
  <si>
    <t>61162074</t>
  </si>
  <si>
    <t>dveře jednokřídlé voštinové povrch laminátový plné 800x1970-2100mm</t>
  </si>
  <si>
    <t>1944827741</t>
  </si>
  <si>
    <t>216</t>
  </si>
  <si>
    <t>766821111</t>
  </si>
  <si>
    <t>Montáž korpusu vestavěné skříně policové jednokřídlové</t>
  </si>
  <si>
    <t>1669977443</t>
  </si>
  <si>
    <t>217</t>
  </si>
  <si>
    <t>611987002</t>
  </si>
  <si>
    <t>Spižní skříň vestavěná</t>
  </si>
  <si>
    <t>-1248933404</t>
  </si>
  <si>
    <t>218</t>
  </si>
  <si>
    <t>998766212</t>
  </si>
  <si>
    <t>Přesun hmot procentní pro kce truhlářské s omezením mechanizace v objektech v přes 6 do 12 m</t>
  </si>
  <si>
    <t>192656137</t>
  </si>
  <si>
    <t>767</t>
  </si>
  <si>
    <t>Konstrukce zámečnické</t>
  </si>
  <si>
    <t>219</t>
  </si>
  <si>
    <t>767996801</t>
  </si>
  <si>
    <t>Demontáž atypických zámečnických konstrukcí rozebráním hm jednotlivých dílů do 50 kg</t>
  </si>
  <si>
    <t>909714778</t>
  </si>
  <si>
    <t>220</t>
  </si>
  <si>
    <t>998767212</t>
  </si>
  <si>
    <t>Přesun hmot procentní pro zámečnické konstrukce s omezením mechanizace v objektech v přes 6 do 12 m</t>
  </si>
  <si>
    <t>-1888335819</t>
  </si>
  <si>
    <t>771</t>
  </si>
  <si>
    <t>Podlahy z dlaždic</t>
  </si>
  <si>
    <t>221</t>
  </si>
  <si>
    <t>771571810</t>
  </si>
  <si>
    <t>Demontáž podlah z dlaždic keramických kladených do malty</t>
  </si>
  <si>
    <t>411810215</t>
  </si>
  <si>
    <t>222</t>
  </si>
  <si>
    <t>771575113</t>
  </si>
  <si>
    <t>Montáž podlah keramických režných hladkých lepených disperzním lepidlem do 12 ks/m2</t>
  </si>
  <si>
    <t>767744211</t>
  </si>
  <si>
    <t>223</t>
  </si>
  <si>
    <t>771579192</t>
  </si>
  <si>
    <t>Příplatek k montáž podlah keramických za omezený prostor</t>
  </si>
  <si>
    <t>1318144672</t>
  </si>
  <si>
    <t>224</t>
  </si>
  <si>
    <t>597610010</t>
  </si>
  <si>
    <t>dlažba - protiskl R10 - dle výběru investora CÚ: 59761011</t>
  </si>
  <si>
    <t>2058880111</t>
  </si>
  <si>
    <t>225</t>
  </si>
  <si>
    <t>771579196</t>
  </si>
  <si>
    <t>Příplatek k montáž podlah keramických za spárování silikonem a akrylování</t>
  </si>
  <si>
    <t>1974433204</t>
  </si>
  <si>
    <t>226</t>
  </si>
  <si>
    <t>771990112</t>
  </si>
  <si>
    <t>Vyrovnání podkladu samonivelační stěrkou tl 4 mm pevnosti 30 Mpa</t>
  </si>
  <si>
    <t>218641536</t>
  </si>
  <si>
    <t>227</t>
  </si>
  <si>
    <t>998771211</t>
  </si>
  <si>
    <t>Přesun hmot procentní pro podlahy z dlaždic s omezením mechanizace v objektech v do 6 m</t>
  </si>
  <si>
    <t>-1231002888</t>
  </si>
  <si>
    <t>775</t>
  </si>
  <si>
    <t>Podlahy skládané</t>
  </si>
  <si>
    <t>228</t>
  </si>
  <si>
    <t>775411820</t>
  </si>
  <si>
    <t>Demontáž soklíků nebo lišt dřevěných připevňovaných vruty do suti</t>
  </si>
  <si>
    <t>-946285231</t>
  </si>
  <si>
    <t>229</t>
  </si>
  <si>
    <t>775510951</t>
  </si>
  <si>
    <t>Doplnění podlah vlysových, tl do 22 mm pl do 0,25 m2</t>
  </si>
  <si>
    <t>1661005795</t>
  </si>
  <si>
    <t>230</t>
  </si>
  <si>
    <t>61192142</t>
  </si>
  <si>
    <t>vlysy parketové š 50mm do dl 300mm I třída buk</t>
  </si>
  <si>
    <t>1015435388</t>
  </si>
  <si>
    <t>6*1,1 'Přepočtené koeficientem množství</t>
  </si>
  <si>
    <t>231</t>
  </si>
  <si>
    <t>775521801</t>
  </si>
  <si>
    <t>Demontáž parketových tabulí s lištami lepenými k dalšímu použití</t>
  </si>
  <si>
    <t>-1370318589</t>
  </si>
  <si>
    <t>232</t>
  </si>
  <si>
    <t>775591901</t>
  </si>
  <si>
    <t>Oprava podlah dřevěných - tmelení dílčích defektů vlysových, parketových podlah</t>
  </si>
  <si>
    <t>-239813389</t>
  </si>
  <si>
    <t>233</t>
  </si>
  <si>
    <t>775591912</t>
  </si>
  <si>
    <t>Oprava podlah dřevěných - broušení střední</t>
  </si>
  <si>
    <t>357758280</t>
  </si>
  <si>
    <t>234</t>
  </si>
  <si>
    <t>775591913</t>
  </si>
  <si>
    <t>Oprava podlah dřevěných - broušení jemné</t>
  </si>
  <si>
    <t>-471676502</t>
  </si>
  <si>
    <t>235</t>
  </si>
  <si>
    <t>775591920</t>
  </si>
  <si>
    <t>Oprava podlah dřevěných - vysátí povrchu</t>
  </si>
  <si>
    <t>1974268143</t>
  </si>
  <si>
    <t>236</t>
  </si>
  <si>
    <t>775591921</t>
  </si>
  <si>
    <t>Oprava podlah dřevěných - základní lak</t>
  </si>
  <si>
    <t>202865023</t>
  </si>
  <si>
    <t>237</t>
  </si>
  <si>
    <t>775591922</t>
  </si>
  <si>
    <t>Oprava podlah dřevěných - vrchní lak pro běžnou zátěž</t>
  </si>
  <si>
    <t>1650572936</t>
  </si>
  <si>
    <t>238</t>
  </si>
  <si>
    <t>775591926</t>
  </si>
  <si>
    <t>Oprava podlah dřevěných - mezibroušení mezi vrstvami laku</t>
  </si>
  <si>
    <t>-665673436</t>
  </si>
  <si>
    <t>239</t>
  </si>
  <si>
    <t>775591931</t>
  </si>
  <si>
    <t>Oprava podlah dřevěných - nátěr olejem a voskování</t>
  </si>
  <si>
    <t>-730108648</t>
  </si>
  <si>
    <t>240</t>
  </si>
  <si>
    <t>998775211</t>
  </si>
  <si>
    <t>Přesun hmot procentní pro podlahy skládané s omezením mechanizace v objektech v do 6 m</t>
  </si>
  <si>
    <t>481171744</t>
  </si>
  <si>
    <t>776</t>
  </si>
  <si>
    <t>Podlahy povlakové</t>
  </si>
  <si>
    <t>241</t>
  </si>
  <si>
    <t>776111111</t>
  </si>
  <si>
    <t>Broušení anhydritového podkladu povlakových podlah</t>
  </si>
  <si>
    <t>-208736708</t>
  </si>
  <si>
    <t>242</t>
  </si>
  <si>
    <t>776111115</t>
  </si>
  <si>
    <t>Broušení podkladu povlakových podlah před litím stěrky</t>
  </si>
  <si>
    <t>-634488616</t>
  </si>
  <si>
    <t>243</t>
  </si>
  <si>
    <t>776121321</t>
  </si>
  <si>
    <t>Neředěná penetrace savého podkladu povlakových podlah</t>
  </si>
  <si>
    <t>1704567567</t>
  </si>
  <si>
    <t>244</t>
  </si>
  <si>
    <t>776141125</t>
  </si>
  <si>
    <t>Stěrka podlahová nivelační pro vyrovnání podkladu povlakových podlah pevnosti 30 MPa tl přes 10 do 12 mm</t>
  </si>
  <si>
    <t>2057561640</t>
  </si>
  <si>
    <t>245</t>
  </si>
  <si>
    <t>776201812</t>
  </si>
  <si>
    <t>Demontáž lepených povlakových podlah s podložkou ručně</t>
  </si>
  <si>
    <t>1960604433</t>
  </si>
  <si>
    <t>246</t>
  </si>
  <si>
    <t>776201911</t>
  </si>
  <si>
    <t>Oprava podlah výměnou podlahového povlaku pl přes 0,25 do 0,50 m2</t>
  </si>
  <si>
    <t>-1664923475</t>
  </si>
  <si>
    <t>247</t>
  </si>
  <si>
    <t>776221121</t>
  </si>
  <si>
    <t>Lepení elektrostaticky vodivých pásů z PVC</t>
  </si>
  <si>
    <t>-1176418959</t>
  </si>
  <si>
    <t>248</t>
  </si>
  <si>
    <t>GEF.GERT</t>
  </si>
  <si>
    <t>podlaha PVC heterogenní s textilní podložkou tl 2,9mm, nášlapná vrstva 0,35mm, Texline</t>
  </si>
  <si>
    <t>1116900984</t>
  </si>
  <si>
    <t>8,4*1,25 'Přepočtené koeficientem množství</t>
  </si>
  <si>
    <t>249</t>
  </si>
  <si>
    <t>776223111</t>
  </si>
  <si>
    <t>Spoj povlakových podlahovin z PVC svařováním za tepla</t>
  </si>
  <si>
    <t>2063804252</t>
  </si>
  <si>
    <t>250</t>
  </si>
  <si>
    <t>776410811</t>
  </si>
  <si>
    <t>Odstranění soklíků a lišt pryžových nebo plastových</t>
  </si>
  <si>
    <t>-397927227</t>
  </si>
  <si>
    <t>251</t>
  </si>
  <si>
    <t>776411111</t>
  </si>
  <si>
    <t>Montáž obvodových soklíků výšky do 80 mm</t>
  </si>
  <si>
    <t>-784922676</t>
  </si>
  <si>
    <t>252</t>
  </si>
  <si>
    <t>28411007</t>
  </si>
  <si>
    <t>lišta soklová PVC 15x50mm</t>
  </si>
  <si>
    <t>394945558</t>
  </si>
  <si>
    <t>12*1,02 'Přepočtené koeficientem množství</t>
  </si>
  <si>
    <t>253</t>
  </si>
  <si>
    <t>776991821</t>
  </si>
  <si>
    <t>Odstranění lepidla ručně z podlah</t>
  </si>
  <si>
    <t>1821249579</t>
  </si>
  <si>
    <t>254</t>
  </si>
  <si>
    <t>998776211</t>
  </si>
  <si>
    <t>Přesun hmot procentní pro podlahy povlakové s omezením mechanizace v objektech v do 6 m</t>
  </si>
  <si>
    <t>1236094172</t>
  </si>
  <si>
    <t>781</t>
  </si>
  <si>
    <t>Dokončovací práce - obklady</t>
  </si>
  <si>
    <t>255</t>
  </si>
  <si>
    <t>781411111</t>
  </si>
  <si>
    <t>Montáž obkladů vnitřních stěn z obkladaček pórovinových pravoúhlých do malty do 22 ks/m2 - do 2,2M</t>
  </si>
  <si>
    <t>-1943804809</t>
  </si>
  <si>
    <t>2,2*(1,7*2+1,6*2)+4*1,1</t>
  </si>
  <si>
    <t>256</t>
  </si>
  <si>
    <t>283421000</t>
  </si>
  <si>
    <t>lišty pro obklady délka 2,5 m barva anikoro profil číslo 6</t>
  </si>
  <si>
    <t>-713442873</t>
  </si>
  <si>
    <t>257</t>
  </si>
  <si>
    <t>597610040</t>
  </si>
  <si>
    <t xml:space="preserve">obkládačky keramické  - koupelny vč. listel - dle výběru investora CÚ: 59761001</t>
  </si>
  <si>
    <t>2043355024</t>
  </si>
  <si>
    <t>258</t>
  </si>
  <si>
    <t>781411810</t>
  </si>
  <si>
    <t>Demontáž obkladů z obkladaček pórovinových kladených do malty</t>
  </si>
  <si>
    <t>1500483065</t>
  </si>
  <si>
    <t>259</t>
  </si>
  <si>
    <t>781419192</t>
  </si>
  <si>
    <t>Příplatek k montáži obkladů vnitřních stěn pórovinových za omezený prostor</t>
  </si>
  <si>
    <t>323141928</t>
  </si>
  <si>
    <t>260</t>
  </si>
  <si>
    <t>781419194</t>
  </si>
  <si>
    <t>Příplatek k montáži obkladů vnitřních stěn pórovinových za nerovný povrch</t>
  </si>
  <si>
    <t>1386203248</t>
  </si>
  <si>
    <t>261</t>
  </si>
  <si>
    <t>998781211</t>
  </si>
  <si>
    <t>Přesun hmot procentní pro obklady keramické s omezením mechanizace v objektech v do 6 m</t>
  </si>
  <si>
    <t>-1392436078</t>
  </si>
  <si>
    <t>783</t>
  </si>
  <si>
    <t>Dokončovací práce - nátěry</t>
  </si>
  <si>
    <t>262</t>
  </si>
  <si>
    <t>783121116</t>
  </si>
  <si>
    <t>Nátěry syntetické OK těžkých "A" barva dražší lesklý povrch 2x antikorozní, 1x základní, 3x email</t>
  </si>
  <si>
    <t>286428864</t>
  </si>
  <si>
    <t>263</t>
  </si>
  <si>
    <t>783201821</t>
  </si>
  <si>
    <t xml:space="preserve">Odstranění nátěrů </t>
  </si>
  <si>
    <t>961301760</t>
  </si>
  <si>
    <t>264</t>
  </si>
  <si>
    <t>783301313</t>
  </si>
  <si>
    <t>Odmaštění zámečnických konstrukcí ředidlovým odmašťovačem</t>
  </si>
  <si>
    <t>-339432956</t>
  </si>
  <si>
    <t>265</t>
  </si>
  <si>
    <t>783342101</t>
  </si>
  <si>
    <t>Tmelení včetně přebroušení zámečnických konstrukcí polyuretanovým tmelem</t>
  </si>
  <si>
    <t>1823468555</t>
  </si>
  <si>
    <t>266</t>
  </si>
  <si>
    <t>783344201</t>
  </si>
  <si>
    <t>Základní antikorozní jednonásobný polyuretanový nátěr zámečnických konstrukcí</t>
  </si>
  <si>
    <t>-970100061</t>
  </si>
  <si>
    <t>267</t>
  </si>
  <si>
    <t>783601321</t>
  </si>
  <si>
    <t>Odrezivění článkových otopných těles před provedením nátěru</t>
  </si>
  <si>
    <t>1469716646</t>
  </si>
  <si>
    <t>268</t>
  </si>
  <si>
    <t>783601411</t>
  </si>
  <si>
    <t>Ometení deskových otopných těles před provedením nátěru</t>
  </si>
  <si>
    <t>-2026896917</t>
  </si>
  <si>
    <t>269</t>
  </si>
  <si>
    <t>783601421</t>
  </si>
  <si>
    <t>Ometení článkových otopných těles před provedením nátěru</t>
  </si>
  <si>
    <t>-703538455</t>
  </si>
  <si>
    <t>270</t>
  </si>
  <si>
    <t>783601713</t>
  </si>
  <si>
    <t>Odmaštění vodou ředitelným odmašťovačem potrubí DN do 50 mm</t>
  </si>
  <si>
    <t>-1159151067</t>
  </si>
  <si>
    <t>271</t>
  </si>
  <si>
    <t>783614111</t>
  </si>
  <si>
    <t>Základní jednonásobný syntetický nátěr článkových otopných těles</t>
  </si>
  <si>
    <t>943997927</t>
  </si>
  <si>
    <t>272</t>
  </si>
  <si>
    <t>783614551</t>
  </si>
  <si>
    <t>Základní jednonásobný syntetický nátěr potrubí DN do 50 mm</t>
  </si>
  <si>
    <t>1013688774</t>
  </si>
  <si>
    <t>273</t>
  </si>
  <si>
    <t>783617117</t>
  </si>
  <si>
    <t>Krycí dvojnásobný syntetický nátěr článkových otopných těles</t>
  </si>
  <si>
    <t>-737932397</t>
  </si>
  <si>
    <t>274</t>
  </si>
  <si>
    <t>783617611</t>
  </si>
  <si>
    <t>Krycí dvojnásobný syntetický nátěr potrubí DN do 50 mm</t>
  </si>
  <si>
    <t>-452102141</t>
  </si>
  <si>
    <t>275</t>
  </si>
  <si>
    <t>783622141</t>
  </si>
  <si>
    <t>Tmelení litinových otopných těles disperzním tmelem</t>
  </si>
  <si>
    <t>2007342282</t>
  </si>
  <si>
    <t>276</t>
  </si>
  <si>
    <t>783622331</t>
  </si>
  <si>
    <t>Tmelení akrylátovým tmelem potrubí DN do 50 mm</t>
  </si>
  <si>
    <t>-676717439</t>
  </si>
  <si>
    <t>784</t>
  </si>
  <si>
    <t>Dokončovací práce - malby</t>
  </si>
  <si>
    <t>277</t>
  </si>
  <si>
    <t>784121031</t>
  </si>
  <si>
    <t>Mydlení podkladu v místnostech výšky do 3,80 m</t>
  </si>
  <si>
    <t>-178593014</t>
  </si>
  <si>
    <t>99,8+28,6</t>
  </si>
  <si>
    <t>278</t>
  </si>
  <si>
    <t>784161001</t>
  </si>
  <si>
    <t>Tmelení spar a rohů šířky do 3 mm akrylátovým tmelem v místnostech výšky do 3,80 m</t>
  </si>
  <si>
    <t>47181667</t>
  </si>
  <si>
    <t>279</t>
  </si>
  <si>
    <t>784161101</t>
  </si>
  <si>
    <t>Bandážování spar a prasklin v místnostech výšky do 3,80 m</t>
  </si>
  <si>
    <t>828506229</t>
  </si>
  <si>
    <t>280</t>
  </si>
  <si>
    <t>784211101</t>
  </si>
  <si>
    <t>Dvojnásobné bílé malby ze směsí za mokra výborně oděruvzdorných v místnostech v do 3,80 m</t>
  </si>
  <si>
    <t>-1310229692</t>
  </si>
  <si>
    <t>281</t>
  </si>
  <si>
    <t>784402801</t>
  </si>
  <si>
    <t>Odstranění maleb oškrabáním v místnostech v do 3,8 m</t>
  </si>
  <si>
    <t>1824329082</t>
  </si>
  <si>
    <t>282</t>
  </si>
  <si>
    <t>784457131</t>
  </si>
  <si>
    <t>Malby ze směsí vyhlazení tmelem jednonásobné v místnostech v do 3,8 m</t>
  </si>
  <si>
    <t>1865707575</t>
  </si>
  <si>
    <t>283</t>
  </si>
  <si>
    <t>784496500</t>
  </si>
  <si>
    <t>Napuštění disperzí Sokrat 2802</t>
  </si>
  <si>
    <t>410926110</t>
  </si>
  <si>
    <t>VRN</t>
  </si>
  <si>
    <t>Vedlejší rozpočtové náklady</t>
  </si>
  <si>
    <t>VRN1</t>
  </si>
  <si>
    <t>Průzkumné, geodetické a projektové práce</t>
  </si>
  <si>
    <t>284</t>
  </si>
  <si>
    <t>011503000</t>
  </si>
  <si>
    <t>Stavební průzkum</t>
  </si>
  <si>
    <t>1024</t>
  </si>
  <si>
    <t>326468693</t>
  </si>
  <si>
    <t>285</t>
  </si>
  <si>
    <t>013254000</t>
  </si>
  <si>
    <t>Dokumentace skutečného provedení stavby vč. fotodokumentace průběhu stavby</t>
  </si>
  <si>
    <t>83324819</t>
  </si>
  <si>
    <t>VRN2</t>
  </si>
  <si>
    <t>Příprava staveniště</t>
  </si>
  <si>
    <t>286</t>
  </si>
  <si>
    <t>020001000</t>
  </si>
  <si>
    <t>-961627982</t>
  </si>
  <si>
    <t>VRN3</t>
  </si>
  <si>
    <t>Zařízení staveniště</t>
  </si>
  <si>
    <t>287</t>
  </si>
  <si>
    <t>030001000</t>
  </si>
  <si>
    <t>1420394846</t>
  </si>
  <si>
    <t>VRN7</t>
  </si>
  <si>
    <t>Provozní vlivy</t>
  </si>
  <si>
    <t>288</t>
  </si>
  <si>
    <t>070001000</t>
  </si>
  <si>
    <t>-2044164731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</si>
</sst>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25LMC0452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OPRAVA Krupná 2079/13 - byt 24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15. 8. 2025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72</v>
      </c>
      <c r="BT94" s="101" t="s">
        <v>73</v>
      </c>
      <c r="BV94" s="101" t="s">
        <v>74</v>
      </c>
      <c r="BW94" s="101" t="s">
        <v>4</v>
      </c>
      <c r="BX94" s="101" t="s">
        <v>75</v>
      </c>
      <c r="CL94" s="101" t="s">
        <v>1</v>
      </c>
    </row>
    <row r="95" s="7" customFormat="1" ht="24.75" customHeight="1">
      <c r="A95" s="102" t="s">
        <v>76</v>
      </c>
      <c r="B95" s="103"/>
      <c r="C95" s="104"/>
      <c r="D95" s="105" t="s">
        <v>14</v>
      </c>
      <c r="E95" s="105"/>
      <c r="F95" s="105"/>
      <c r="G95" s="105"/>
      <c r="H95" s="105"/>
      <c r="I95" s="106"/>
      <c r="J95" s="105" t="s">
        <v>17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'25LMC0452 - OPRAVA Krupná...'!J28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77</v>
      </c>
      <c r="AR95" s="103"/>
      <c r="AS95" s="109">
        <v>0</v>
      </c>
      <c r="AT95" s="110">
        <f>ROUND(SUM(AV95:AW95),2)</f>
        <v>0</v>
      </c>
      <c r="AU95" s="111">
        <f>'25LMC0452 - OPRAVA Krupná...'!P148</f>
        <v>0</v>
      </c>
      <c r="AV95" s="110">
        <f>'25LMC0452 - OPRAVA Krupná...'!J31</f>
        <v>0</v>
      </c>
      <c r="AW95" s="110">
        <f>'25LMC0452 - OPRAVA Krupná...'!J32</f>
        <v>0</v>
      </c>
      <c r="AX95" s="110">
        <f>'25LMC0452 - OPRAVA Krupná...'!J33</f>
        <v>0</v>
      </c>
      <c r="AY95" s="110">
        <f>'25LMC0452 - OPRAVA Krupná...'!J34</f>
        <v>0</v>
      </c>
      <c r="AZ95" s="110">
        <f>'25LMC0452 - OPRAVA Krupná...'!F31</f>
        <v>0</v>
      </c>
      <c r="BA95" s="110">
        <f>'25LMC0452 - OPRAVA Krupná...'!F32</f>
        <v>0</v>
      </c>
      <c r="BB95" s="110">
        <f>'25LMC0452 - OPRAVA Krupná...'!F33</f>
        <v>0</v>
      </c>
      <c r="BC95" s="110">
        <f>'25LMC0452 - OPRAVA Krupná...'!F34</f>
        <v>0</v>
      </c>
      <c r="BD95" s="112">
        <f>'25LMC0452 - OPRAVA Krupná...'!F35</f>
        <v>0</v>
      </c>
      <c r="BE95" s="7"/>
      <c r="BT95" s="113" t="s">
        <v>78</v>
      </c>
      <c r="BU95" s="113" t="s">
        <v>79</v>
      </c>
      <c r="BV95" s="113" t="s">
        <v>74</v>
      </c>
      <c r="BW95" s="113" t="s">
        <v>4</v>
      </c>
      <c r="BX95" s="113" t="s">
        <v>75</v>
      </c>
      <c r="CL95" s="113" t="s">
        <v>1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5LMC0452 - OPRAVA Krupn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="1" customFormat="1" ht="24.96" customHeight="1">
      <c r="B4" s="21"/>
      <c r="D4" s="22" t="s">
        <v>80</v>
      </c>
      <c r="L4" s="21"/>
      <c r="M4" s="114" t="s">
        <v>10</v>
      </c>
      <c r="AT4" s="18" t="s">
        <v>3</v>
      </c>
    </row>
    <row r="5" s="1" customFormat="1" ht="6.96" customHeight="1">
      <c r="B5" s="21"/>
      <c r="L5" s="21"/>
    </row>
    <row r="6" s="2" customFormat="1" ht="12" customHeight="1">
      <c r="A6" s="37"/>
      <c r="B6" s="38"/>
      <c r="C6" s="37"/>
      <c r="D6" s="31" t="s">
        <v>16</v>
      </c>
      <c r="E6" s="37"/>
      <c r="F6" s="37"/>
      <c r="G6" s="37"/>
      <c r="H6" s="37"/>
      <c r="I6" s="37"/>
      <c r="J6" s="37"/>
      <c r="K6" s="37"/>
      <c r="L6" s="54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38"/>
      <c r="C7" s="37"/>
      <c r="D7" s="37"/>
      <c r="E7" s="66" t="s">
        <v>17</v>
      </c>
      <c r="F7" s="37"/>
      <c r="G7" s="37"/>
      <c r="H7" s="37"/>
      <c r="I7" s="37"/>
      <c r="J7" s="37"/>
      <c r="K7" s="37"/>
      <c r="L7" s="54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38"/>
      <c r="C8" s="37"/>
      <c r="D8" s="37"/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38"/>
      <c r="C9" s="37"/>
      <c r="D9" s="31" t="s">
        <v>18</v>
      </c>
      <c r="E9" s="37"/>
      <c r="F9" s="26" t="s">
        <v>1</v>
      </c>
      <c r="G9" s="37"/>
      <c r="H9" s="37"/>
      <c r="I9" s="31" t="s">
        <v>19</v>
      </c>
      <c r="J9" s="26" t="s">
        <v>1</v>
      </c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20</v>
      </c>
      <c r="E10" s="37"/>
      <c r="F10" s="26" t="s">
        <v>21</v>
      </c>
      <c r="G10" s="37"/>
      <c r="H10" s="37"/>
      <c r="I10" s="31" t="s">
        <v>22</v>
      </c>
      <c r="J10" s="68" t="str">
        <f>'Rekapitulace stavby'!AN8</f>
        <v>15. 8. 2025</v>
      </c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24</v>
      </c>
      <c r="E12" s="37"/>
      <c r="F12" s="37"/>
      <c r="G12" s="37"/>
      <c r="H12" s="37"/>
      <c r="I12" s="31" t="s">
        <v>25</v>
      </c>
      <c r="J12" s="26" t="str">
        <f>IF('Rekapitulace stavby'!AN10="","",'Rekapitulace stavby'!AN10)</f>
        <v/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38"/>
      <c r="C13" s="37"/>
      <c r="D13" s="37"/>
      <c r="E13" s="26" t="str">
        <f>IF('Rekapitulace stavby'!E11="","",'Rekapitulace stavby'!E11)</f>
        <v xml:space="preserve"> </v>
      </c>
      <c r="F13" s="37"/>
      <c r="G13" s="37"/>
      <c r="H13" s="37"/>
      <c r="I13" s="31" t="s">
        <v>26</v>
      </c>
      <c r="J13" s="26" t="str">
        <f>IF('Rekapitulace stavby'!AN11="","",'Rekapitulace stavby'!AN11)</f>
        <v/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38"/>
      <c r="C15" s="37"/>
      <c r="D15" s="31" t="s">
        <v>27</v>
      </c>
      <c r="E15" s="37"/>
      <c r="F15" s="37"/>
      <c r="G15" s="37"/>
      <c r="H15" s="37"/>
      <c r="I15" s="31" t="s">
        <v>25</v>
      </c>
      <c r="J15" s="32" t="str">
        <f>'Rekapitulace stavby'!AN13</f>
        <v>Vyplň údaj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38"/>
      <c r="C16" s="37"/>
      <c r="D16" s="37"/>
      <c r="E16" s="32" t="str">
        <f>'Rekapitulace stavby'!E14</f>
        <v>Vyplň údaj</v>
      </c>
      <c r="F16" s="26"/>
      <c r="G16" s="26"/>
      <c r="H16" s="26"/>
      <c r="I16" s="31" t="s">
        <v>26</v>
      </c>
      <c r="J16" s="32" t="str">
        <f>'Rekapitulace stavby'!AN14</f>
        <v>Vyplň údaj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38"/>
      <c r="C18" s="37"/>
      <c r="D18" s="31" t="s">
        <v>29</v>
      </c>
      <c r="E18" s="37"/>
      <c r="F18" s="37"/>
      <c r="G18" s="37"/>
      <c r="H18" s="37"/>
      <c r="I18" s="31" t="s">
        <v>25</v>
      </c>
      <c r="J18" s="26" t="str">
        <f>IF('Rekapitulace stavby'!AN16="","",'Rekapitulace stavby'!AN16)</f>
        <v/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38"/>
      <c r="C19" s="37"/>
      <c r="D19" s="37"/>
      <c r="E19" s="26" t="str">
        <f>IF('Rekapitulace stavby'!E17="","",'Rekapitulace stavby'!E17)</f>
        <v xml:space="preserve"> </v>
      </c>
      <c r="F19" s="37"/>
      <c r="G19" s="37"/>
      <c r="H19" s="37"/>
      <c r="I19" s="31" t="s">
        <v>26</v>
      </c>
      <c r="J19" s="26" t="str">
        <f>IF('Rekapitulace stavby'!AN17="","",'Rekapitulace stavby'!AN17)</f>
        <v/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38"/>
      <c r="C21" s="37"/>
      <c r="D21" s="31" t="s">
        <v>31</v>
      </c>
      <c r="E21" s="37"/>
      <c r="F21" s="37"/>
      <c r="G21" s="37"/>
      <c r="H21" s="37"/>
      <c r="I21" s="31" t="s">
        <v>25</v>
      </c>
      <c r="J21" s="26" t="str">
        <f>IF('Rekapitulace stavby'!AN19="","",'Rekapitulace stavby'!AN19)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38"/>
      <c r="C22" s="37"/>
      <c r="D22" s="37"/>
      <c r="E22" s="26" t="str">
        <f>IF('Rekapitulace stavby'!E20="","",'Rekapitulace stavby'!E20)</f>
        <v xml:space="preserve"> </v>
      </c>
      <c r="F22" s="37"/>
      <c r="G22" s="37"/>
      <c r="H22" s="37"/>
      <c r="I22" s="31" t="s">
        <v>26</v>
      </c>
      <c r="J22" s="26" t="str">
        <f>IF('Rekapitulace stavby'!AN20="","",'Rekapitulace stavby'!AN20)</f>
        <v/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38"/>
      <c r="C24" s="37"/>
      <c r="D24" s="31" t="s">
        <v>32</v>
      </c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15"/>
      <c r="B25" s="116"/>
      <c r="C25" s="115"/>
      <c r="D25" s="115"/>
      <c r="E25" s="35" t="s">
        <v>1</v>
      </c>
      <c r="F25" s="35"/>
      <c r="G25" s="35"/>
      <c r="H25" s="3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="2" customFormat="1" ht="6.96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89"/>
      <c r="E27" s="89"/>
      <c r="F27" s="89"/>
      <c r="G27" s="89"/>
      <c r="H27" s="89"/>
      <c r="I27" s="89"/>
      <c r="J27" s="89"/>
      <c r="K27" s="89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38"/>
      <c r="C28" s="37"/>
      <c r="D28" s="118" t="s">
        <v>33</v>
      </c>
      <c r="E28" s="37"/>
      <c r="F28" s="37"/>
      <c r="G28" s="37"/>
      <c r="H28" s="37"/>
      <c r="I28" s="37"/>
      <c r="J28" s="95">
        <f>ROUND(J148, 2)</f>
        <v>0</v>
      </c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37"/>
      <c r="E30" s="37"/>
      <c r="F30" s="42" t="s">
        <v>35</v>
      </c>
      <c r="G30" s="37"/>
      <c r="H30" s="37"/>
      <c r="I30" s="42" t="s">
        <v>34</v>
      </c>
      <c r="J30" s="42" t="s">
        <v>36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19" t="s">
        <v>37</v>
      </c>
      <c r="E31" s="31" t="s">
        <v>38</v>
      </c>
      <c r="F31" s="120">
        <f>ROUND((SUM(BE148:BE500)),  2)</f>
        <v>0</v>
      </c>
      <c r="G31" s="37"/>
      <c r="H31" s="37"/>
      <c r="I31" s="121">
        <v>0.20999999999999999</v>
      </c>
      <c r="J31" s="120">
        <f>ROUND(((SUM(BE148:BE500))*I31),  2)</f>
        <v>0</v>
      </c>
      <c r="K31" s="37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1" t="s">
        <v>39</v>
      </c>
      <c r="F32" s="120">
        <f>ROUND((SUM(BF148:BF500)),  2)</f>
        <v>0</v>
      </c>
      <c r="G32" s="37"/>
      <c r="H32" s="37"/>
      <c r="I32" s="121">
        <v>0.12</v>
      </c>
      <c r="J32" s="120">
        <f>ROUND(((SUM(BF148:BF500))*I32), 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37"/>
      <c r="E33" s="31" t="s">
        <v>40</v>
      </c>
      <c r="F33" s="120">
        <f>ROUND((SUM(BG148:BG500)),  2)</f>
        <v>0</v>
      </c>
      <c r="G33" s="37"/>
      <c r="H33" s="37"/>
      <c r="I33" s="121">
        <v>0.20999999999999999</v>
      </c>
      <c r="J33" s="120">
        <f>0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41</v>
      </c>
      <c r="F34" s="120">
        <f>ROUND((SUM(BH148:BH500)),  2)</f>
        <v>0</v>
      </c>
      <c r="G34" s="37"/>
      <c r="H34" s="37"/>
      <c r="I34" s="121">
        <v>0.12</v>
      </c>
      <c r="J34" s="120">
        <f>0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20">
        <f>ROUND((SUM(BI148:BI500)),  2)</f>
        <v>0</v>
      </c>
      <c r="G35" s="37"/>
      <c r="H35" s="37"/>
      <c r="I35" s="121">
        <v>0</v>
      </c>
      <c r="J35" s="120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38"/>
      <c r="C37" s="122"/>
      <c r="D37" s="123" t="s">
        <v>43</v>
      </c>
      <c r="E37" s="80"/>
      <c r="F37" s="80"/>
      <c r="G37" s="124" t="s">
        <v>44</v>
      </c>
      <c r="H37" s="125" t="s">
        <v>45</v>
      </c>
      <c r="I37" s="80"/>
      <c r="J37" s="126">
        <f>SUM(J28:J35)</f>
        <v>0</v>
      </c>
      <c r="K37" s="12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28" t="s">
        <v>49</v>
      </c>
      <c r="G61" s="57" t="s">
        <v>48</v>
      </c>
      <c r="H61" s="40"/>
      <c r="I61" s="40"/>
      <c r="J61" s="129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28" t="s">
        <v>49</v>
      </c>
      <c r="G76" s="57" t="s">
        <v>48</v>
      </c>
      <c r="H76" s="40"/>
      <c r="I76" s="40"/>
      <c r="J76" s="129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66" t="str">
        <f>E7</f>
        <v>OPRAVA Krupná 2079/13 - byt 24</v>
      </c>
      <c r="F85" s="37"/>
      <c r="G85" s="37"/>
      <c r="H85" s="37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7"/>
      <c r="E87" s="37"/>
      <c r="F87" s="26" t="str">
        <f>F10</f>
        <v xml:space="preserve"> </v>
      </c>
      <c r="G87" s="37"/>
      <c r="H87" s="37"/>
      <c r="I87" s="31" t="s">
        <v>22</v>
      </c>
      <c r="J87" s="68" t="str">
        <f>IF(J10="","",J10)</f>
        <v>15. 8. 2025</v>
      </c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7"/>
      <c r="E89" s="37"/>
      <c r="F89" s="26" t="str">
        <f>E13</f>
        <v xml:space="preserve"> </v>
      </c>
      <c r="G89" s="37"/>
      <c r="H89" s="37"/>
      <c r="I89" s="31" t="s">
        <v>29</v>
      </c>
      <c r="J89" s="35" t="str">
        <f>E19</f>
        <v xml:space="preserve"> 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27</v>
      </c>
      <c r="D90" s="37"/>
      <c r="E90" s="37"/>
      <c r="F90" s="26" t="str">
        <f>IF(E16="","",E16)</f>
        <v>Vyplň údaj</v>
      </c>
      <c r="G90" s="37"/>
      <c r="H90" s="37"/>
      <c r="I90" s="31" t="s">
        <v>31</v>
      </c>
      <c r="J90" s="35" t="str">
        <f>E22</f>
        <v xml:space="preserve"> </v>
      </c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30" t="s">
        <v>82</v>
      </c>
      <c r="D92" s="122"/>
      <c r="E92" s="122"/>
      <c r="F92" s="122"/>
      <c r="G92" s="122"/>
      <c r="H92" s="122"/>
      <c r="I92" s="122"/>
      <c r="J92" s="131" t="s">
        <v>83</v>
      </c>
      <c r="K92" s="122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32" t="s">
        <v>84</v>
      </c>
      <c r="D94" s="37"/>
      <c r="E94" s="37"/>
      <c r="F94" s="37"/>
      <c r="G94" s="37"/>
      <c r="H94" s="37"/>
      <c r="I94" s="37"/>
      <c r="J94" s="95">
        <f>J148</f>
        <v>0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8" t="s">
        <v>85</v>
      </c>
    </row>
    <row r="95" s="9" customFormat="1" ht="24.96" customHeight="1">
      <c r="A95" s="9"/>
      <c r="B95" s="133"/>
      <c r="C95" s="9"/>
      <c r="D95" s="134" t="s">
        <v>86</v>
      </c>
      <c r="E95" s="135"/>
      <c r="F95" s="135"/>
      <c r="G95" s="135"/>
      <c r="H95" s="135"/>
      <c r="I95" s="135"/>
      <c r="J95" s="136">
        <f>J149</f>
        <v>0</v>
      </c>
      <c r="K95" s="9"/>
      <c r="L95" s="1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7"/>
      <c r="C96" s="10"/>
      <c r="D96" s="138" t="s">
        <v>87</v>
      </c>
      <c r="E96" s="139"/>
      <c r="F96" s="139"/>
      <c r="G96" s="139"/>
      <c r="H96" s="139"/>
      <c r="I96" s="139"/>
      <c r="J96" s="140">
        <f>J150</f>
        <v>0</v>
      </c>
      <c r="K96" s="10"/>
      <c r="L96" s="13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7"/>
      <c r="C97" s="10"/>
      <c r="D97" s="138" t="s">
        <v>88</v>
      </c>
      <c r="E97" s="139"/>
      <c r="F97" s="139"/>
      <c r="G97" s="139"/>
      <c r="H97" s="139"/>
      <c r="I97" s="139"/>
      <c r="J97" s="140">
        <f>J153</f>
        <v>0</v>
      </c>
      <c r="K97" s="10"/>
      <c r="L97" s="13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7"/>
      <c r="C98" s="10"/>
      <c r="D98" s="138" t="s">
        <v>89</v>
      </c>
      <c r="E98" s="139"/>
      <c r="F98" s="139"/>
      <c r="G98" s="139"/>
      <c r="H98" s="139"/>
      <c r="I98" s="139"/>
      <c r="J98" s="140">
        <f>J182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7"/>
      <c r="C99" s="10"/>
      <c r="D99" s="138" t="s">
        <v>90</v>
      </c>
      <c r="E99" s="139"/>
      <c r="F99" s="139"/>
      <c r="G99" s="139"/>
      <c r="H99" s="139"/>
      <c r="I99" s="139"/>
      <c r="J99" s="140">
        <f>J198</f>
        <v>0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3"/>
      <c r="C100" s="9"/>
      <c r="D100" s="134" t="s">
        <v>91</v>
      </c>
      <c r="E100" s="135"/>
      <c r="F100" s="135"/>
      <c r="G100" s="135"/>
      <c r="H100" s="135"/>
      <c r="I100" s="135"/>
      <c r="J100" s="136">
        <f>J213</f>
        <v>0</v>
      </c>
      <c r="K100" s="9"/>
      <c r="L100" s="13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3"/>
      <c r="C101" s="9"/>
      <c r="D101" s="134" t="s">
        <v>92</v>
      </c>
      <c r="E101" s="135"/>
      <c r="F101" s="135"/>
      <c r="G101" s="135"/>
      <c r="H101" s="135"/>
      <c r="I101" s="135"/>
      <c r="J101" s="136">
        <f>J217</f>
        <v>0</v>
      </c>
      <c r="K101" s="9"/>
      <c r="L101" s="13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7"/>
      <c r="C102" s="10"/>
      <c r="D102" s="138" t="s">
        <v>93</v>
      </c>
      <c r="E102" s="139"/>
      <c r="F102" s="139"/>
      <c r="G102" s="139"/>
      <c r="H102" s="139"/>
      <c r="I102" s="139"/>
      <c r="J102" s="140">
        <f>J218</f>
        <v>0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7"/>
      <c r="C103" s="10"/>
      <c r="D103" s="138" t="s">
        <v>94</v>
      </c>
      <c r="E103" s="139"/>
      <c r="F103" s="139"/>
      <c r="G103" s="139"/>
      <c r="H103" s="139"/>
      <c r="I103" s="139"/>
      <c r="J103" s="140">
        <f>J229</f>
        <v>0</v>
      </c>
      <c r="K103" s="10"/>
      <c r="L103" s="13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7"/>
      <c r="C104" s="10"/>
      <c r="D104" s="138" t="s">
        <v>95</v>
      </c>
      <c r="E104" s="139"/>
      <c r="F104" s="139"/>
      <c r="G104" s="139"/>
      <c r="H104" s="139"/>
      <c r="I104" s="139"/>
      <c r="J104" s="140">
        <f>J254</f>
        <v>0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7"/>
      <c r="C105" s="10"/>
      <c r="D105" s="138" t="s">
        <v>96</v>
      </c>
      <c r="E105" s="139"/>
      <c r="F105" s="139"/>
      <c r="G105" s="139"/>
      <c r="H105" s="139"/>
      <c r="I105" s="139"/>
      <c r="J105" s="140">
        <f>J280</f>
        <v>0</v>
      </c>
      <c r="K105" s="10"/>
      <c r="L105" s="13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7"/>
      <c r="C106" s="10"/>
      <c r="D106" s="138" t="s">
        <v>97</v>
      </c>
      <c r="E106" s="139"/>
      <c r="F106" s="139"/>
      <c r="G106" s="139"/>
      <c r="H106" s="139"/>
      <c r="I106" s="139"/>
      <c r="J106" s="140">
        <f>J306</f>
        <v>0</v>
      </c>
      <c r="K106" s="10"/>
      <c r="L106" s="13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7"/>
      <c r="C107" s="10"/>
      <c r="D107" s="138" t="s">
        <v>98</v>
      </c>
      <c r="E107" s="139"/>
      <c r="F107" s="139"/>
      <c r="G107" s="139"/>
      <c r="H107" s="139"/>
      <c r="I107" s="139"/>
      <c r="J107" s="140">
        <f>J312</f>
        <v>0</v>
      </c>
      <c r="K107" s="10"/>
      <c r="L107" s="13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7"/>
      <c r="C108" s="10"/>
      <c r="D108" s="138" t="s">
        <v>99</v>
      </c>
      <c r="E108" s="139"/>
      <c r="F108" s="139"/>
      <c r="G108" s="139"/>
      <c r="H108" s="139"/>
      <c r="I108" s="139"/>
      <c r="J108" s="140">
        <f>J317</f>
        <v>0</v>
      </c>
      <c r="K108" s="10"/>
      <c r="L108" s="13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37"/>
      <c r="C109" s="10"/>
      <c r="D109" s="138" t="s">
        <v>100</v>
      </c>
      <c r="E109" s="139"/>
      <c r="F109" s="139"/>
      <c r="G109" s="139"/>
      <c r="H109" s="139"/>
      <c r="I109" s="139"/>
      <c r="J109" s="140">
        <f>J326</f>
        <v>0</v>
      </c>
      <c r="K109" s="10"/>
      <c r="L109" s="13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37"/>
      <c r="C110" s="10"/>
      <c r="D110" s="138" t="s">
        <v>101</v>
      </c>
      <c r="E110" s="139"/>
      <c r="F110" s="139"/>
      <c r="G110" s="139"/>
      <c r="H110" s="139"/>
      <c r="I110" s="139"/>
      <c r="J110" s="140">
        <f>J330</f>
        <v>0</v>
      </c>
      <c r="K110" s="10"/>
      <c r="L110" s="13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37"/>
      <c r="C111" s="10"/>
      <c r="D111" s="138" t="s">
        <v>102</v>
      </c>
      <c r="E111" s="139"/>
      <c r="F111" s="139"/>
      <c r="G111" s="139"/>
      <c r="H111" s="139"/>
      <c r="I111" s="139"/>
      <c r="J111" s="140">
        <f>J334</f>
        <v>0</v>
      </c>
      <c r="K111" s="10"/>
      <c r="L111" s="13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37"/>
      <c r="C112" s="10"/>
      <c r="D112" s="138" t="s">
        <v>103</v>
      </c>
      <c r="E112" s="139"/>
      <c r="F112" s="139"/>
      <c r="G112" s="139"/>
      <c r="H112" s="139"/>
      <c r="I112" s="139"/>
      <c r="J112" s="140">
        <f>J337</f>
        <v>0</v>
      </c>
      <c r="K112" s="10"/>
      <c r="L112" s="13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37"/>
      <c r="C113" s="10"/>
      <c r="D113" s="138" t="s">
        <v>104</v>
      </c>
      <c r="E113" s="139"/>
      <c r="F113" s="139"/>
      <c r="G113" s="139"/>
      <c r="H113" s="139"/>
      <c r="I113" s="139"/>
      <c r="J113" s="140">
        <f>J349</f>
        <v>0</v>
      </c>
      <c r="K113" s="10"/>
      <c r="L113" s="13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37"/>
      <c r="C114" s="10"/>
      <c r="D114" s="138" t="s">
        <v>105</v>
      </c>
      <c r="E114" s="139"/>
      <c r="F114" s="139"/>
      <c r="G114" s="139"/>
      <c r="H114" s="139"/>
      <c r="I114" s="139"/>
      <c r="J114" s="140">
        <f>J355</f>
        <v>0</v>
      </c>
      <c r="K114" s="10"/>
      <c r="L114" s="13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37"/>
      <c r="C115" s="10"/>
      <c r="D115" s="138" t="s">
        <v>106</v>
      </c>
      <c r="E115" s="139"/>
      <c r="F115" s="139"/>
      <c r="G115" s="139"/>
      <c r="H115" s="139"/>
      <c r="I115" s="139"/>
      <c r="J115" s="140">
        <f>J369</f>
        <v>0</v>
      </c>
      <c r="K115" s="10"/>
      <c r="L115" s="13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37"/>
      <c r="C116" s="10"/>
      <c r="D116" s="138" t="s">
        <v>107</v>
      </c>
      <c r="E116" s="139"/>
      <c r="F116" s="139"/>
      <c r="G116" s="139"/>
      <c r="H116" s="139"/>
      <c r="I116" s="139"/>
      <c r="J116" s="140">
        <f>J377</f>
        <v>0</v>
      </c>
      <c r="K116" s="10"/>
      <c r="L116" s="13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37"/>
      <c r="C117" s="10"/>
      <c r="D117" s="138" t="s">
        <v>108</v>
      </c>
      <c r="E117" s="139"/>
      <c r="F117" s="139"/>
      <c r="G117" s="139"/>
      <c r="H117" s="139"/>
      <c r="I117" s="139"/>
      <c r="J117" s="140">
        <f>J386</f>
        <v>0</v>
      </c>
      <c r="K117" s="10"/>
      <c r="L117" s="13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37"/>
      <c r="C118" s="10"/>
      <c r="D118" s="138" t="s">
        <v>109</v>
      </c>
      <c r="E118" s="139"/>
      <c r="F118" s="139"/>
      <c r="G118" s="139"/>
      <c r="H118" s="139"/>
      <c r="I118" s="139"/>
      <c r="J118" s="140">
        <f>J393</f>
        <v>0</v>
      </c>
      <c r="K118" s="10"/>
      <c r="L118" s="13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37"/>
      <c r="C119" s="10"/>
      <c r="D119" s="138" t="s">
        <v>110</v>
      </c>
      <c r="E119" s="139"/>
      <c r="F119" s="139"/>
      <c r="G119" s="139"/>
      <c r="H119" s="139"/>
      <c r="I119" s="139"/>
      <c r="J119" s="140">
        <f>J414</f>
        <v>0</v>
      </c>
      <c r="K119" s="10"/>
      <c r="L119" s="13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37"/>
      <c r="C120" s="10"/>
      <c r="D120" s="138" t="s">
        <v>111</v>
      </c>
      <c r="E120" s="139"/>
      <c r="F120" s="139"/>
      <c r="G120" s="139"/>
      <c r="H120" s="139"/>
      <c r="I120" s="139"/>
      <c r="J120" s="140">
        <f>J417</f>
        <v>0</v>
      </c>
      <c r="K120" s="10"/>
      <c r="L120" s="13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37"/>
      <c r="C121" s="10"/>
      <c r="D121" s="138" t="s">
        <v>112</v>
      </c>
      <c r="E121" s="139"/>
      <c r="F121" s="139"/>
      <c r="G121" s="139"/>
      <c r="H121" s="139"/>
      <c r="I121" s="139"/>
      <c r="J121" s="140">
        <f>J425</f>
        <v>0</v>
      </c>
      <c r="K121" s="10"/>
      <c r="L121" s="13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37"/>
      <c r="C122" s="10"/>
      <c r="D122" s="138" t="s">
        <v>113</v>
      </c>
      <c r="E122" s="139"/>
      <c r="F122" s="139"/>
      <c r="G122" s="139"/>
      <c r="H122" s="139"/>
      <c r="I122" s="139"/>
      <c r="J122" s="140">
        <f>J440</f>
        <v>0</v>
      </c>
      <c r="K122" s="10"/>
      <c r="L122" s="13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37"/>
      <c r="C123" s="10"/>
      <c r="D123" s="138" t="s">
        <v>114</v>
      </c>
      <c r="E123" s="139"/>
      <c r="F123" s="139"/>
      <c r="G123" s="139"/>
      <c r="H123" s="139"/>
      <c r="I123" s="139"/>
      <c r="J123" s="140">
        <f>J457</f>
        <v>0</v>
      </c>
      <c r="K123" s="10"/>
      <c r="L123" s="13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37"/>
      <c r="C124" s="10"/>
      <c r="D124" s="138" t="s">
        <v>115</v>
      </c>
      <c r="E124" s="139"/>
      <c r="F124" s="139"/>
      <c r="G124" s="139"/>
      <c r="H124" s="139"/>
      <c r="I124" s="139"/>
      <c r="J124" s="140">
        <f>J466</f>
        <v>0</v>
      </c>
      <c r="K124" s="10"/>
      <c r="L124" s="13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37"/>
      <c r="C125" s="10"/>
      <c r="D125" s="138" t="s">
        <v>116</v>
      </c>
      <c r="E125" s="139"/>
      <c r="F125" s="139"/>
      <c r="G125" s="139"/>
      <c r="H125" s="139"/>
      <c r="I125" s="139"/>
      <c r="J125" s="140">
        <f>J482</f>
        <v>0</v>
      </c>
      <c r="K125" s="10"/>
      <c r="L125" s="13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33"/>
      <c r="C126" s="9"/>
      <c r="D126" s="134" t="s">
        <v>117</v>
      </c>
      <c r="E126" s="135"/>
      <c r="F126" s="135"/>
      <c r="G126" s="135"/>
      <c r="H126" s="135"/>
      <c r="I126" s="135"/>
      <c r="J126" s="136">
        <f>J491</f>
        <v>0</v>
      </c>
      <c r="K126" s="9"/>
      <c r="L126" s="133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37"/>
      <c r="C127" s="10"/>
      <c r="D127" s="138" t="s">
        <v>118</v>
      </c>
      <c r="E127" s="139"/>
      <c r="F127" s="139"/>
      <c r="G127" s="139"/>
      <c r="H127" s="139"/>
      <c r="I127" s="139"/>
      <c r="J127" s="140">
        <f>J492</f>
        <v>0</v>
      </c>
      <c r="K127" s="10"/>
      <c r="L127" s="137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37"/>
      <c r="C128" s="10"/>
      <c r="D128" s="138" t="s">
        <v>119</v>
      </c>
      <c r="E128" s="139"/>
      <c r="F128" s="139"/>
      <c r="G128" s="139"/>
      <c r="H128" s="139"/>
      <c r="I128" s="139"/>
      <c r="J128" s="140">
        <f>J495</f>
        <v>0</v>
      </c>
      <c r="K128" s="10"/>
      <c r="L128" s="137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37"/>
      <c r="C129" s="10"/>
      <c r="D129" s="138" t="s">
        <v>120</v>
      </c>
      <c r="E129" s="139"/>
      <c r="F129" s="139"/>
      <c r="G129" s="139"/>
      <c r="H129" s="139"/>
      <c r="I129" s="139"/>
      <c r="J129" s="140">
        <f>J497</f>
        <v>0</v>
      </c>
      <c r="K129" s="10"/>
      <c r="L129" s="137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37"/>
      <c r="C130" s="10"/>
      <c r="D130" s="138" t="s">
        <v>121</v>
      </c>
      <c r="E130" s="139"/>
      <c r="F130" s="139"/>
      <c r="G130" s="139"/>
      <c r="H130" s="139"/>
      <c r="I130" s="139"/>
      <c r="J130" s="140">
        <f>J499</f>
        <v>0</v>
      </c>
      <c r="K130" s="10"/>
      <c r="L130" s="137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59"/>
      <c r="C132" s="60"/>
      <c r="D132" s="60"/>
      <c r="E132" s="60"/>
      <c r="F132" s="60"/>
      <c r="G132" s="60"/>
      <c r="H132" s="60"/>
      <c r="I132" s="60"/>
      <c r="J132" s="60"/>
      <c r="K132" s="60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6" s="2" customFormat="1" ht="6.96" customHeight="1">
      <c r="A136" s="37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24.96" customHeight="1">
      <c r="A137" s="37"/>
      <c r="B137" s="38"/>
      <c r="C137" s="22" t="s">
        <v>122</v>
      </c>
      <c r="D137" s="37"/>
      <c r="E137" s="37"/>
      <c r="F137" s="37"/>
      <c r="G137" s="37"/>
      <c r="H137" s="37"/>
      <c r="I137" s="37"/>
      <c r="J137" s="37"/>
      <c r="K137" s="37"/>
      <c r="L137" s="54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6.96" customHeight="1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54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2" customHeight="1">
      <c r="A139" s="37"/>
      <c r="B139" s="38"/>
      <c r="C139" s="31" t="s">
        <v>16</v>
      </c>
      <c r="D139" s="37"/>
      <c r="E139" s="37"/>
      <c r="F139" s="37"/>
      <c r="G139" s="37"/>
      <c r="H139" s="37"/>
      <c r="I139" s="37"/>
      <c r="J139" s="37"/>
      <c r="K139" s="37"/>
      <c r="L139" s="54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6.5" customHeight="1">
      <c r="A140" s="37"/>
      <c r="B140" s="38"/>
      <c r="C140" s="37"/>
      <c r="D140" s="37"/>
      <c r="E140" s="66" t="str">
        <f>E7</f>
        <v>OPRAVA Krupná 2079/13 - byt 24</v>
      </c>
      <c r="F140" s="37"/>
      <c r="G140" s="37"/>
      <c r="H140" s="37"/>
      <c r="I140" s="37"/>
      <c r="J140" s="37"/>
      <c r="K140" s="37"/>
      <c r="L140" s="54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6.96" customHeight="1">
      <c r="A141" s="37"/>
      <c r="B141" s="38"/>
      <c r="C141" s="37"/>
      <c r="D141" s="37"/>
      <c r="E141" s="37"/>
      <c r="F141" s="37"/>
      <c r="G141" s="37"/>
      <c r="H141" s="37"/>
      <c r="I141" s="37"/>
      <c r="J141" s="37"/>
      <c r="K141" s="37"/>
      <c r="L141" s="54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2" customHeight="1">
      <c r="A142" s="37"/>
      <c r="B142" s="38"/>
      <c r="C142" s="31" t="s">
        <v>20</v>
      </c>
      <c r="D142" s="37"/>
      <c r="E142" s="37"/>
      <c r="F142" s="26" t="str">
        <f>F10</f>
        <v xml:space="preserve"> </v>
      </c>
      <c r="G142" s="37"/>
      <c r="H142" s="37"/>
      <c r="I142" s="31" t="s">
        <v>22</v>
      </c>
      <c r="J142" s="68" t="str">
        <f>IF(J10="","",J10)</f>
        <v>15. 8. 2025</v>
      </c>
      <c r="K142" s="37"/>
      <c r="L142" s="54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6.96" customHeight="1">
      <c r="A143" s="37"/>
      <c r="B143" s="38"/>
      <c r="C143" s="37"/>
      <c r="D143" s="37"/>
      <c r="E143" s="37"/>
      <c r="F143" s="37"/>
      <c r="G143" s="37"/>
      <c r="H143" s="37"/>
      <c r="I143" s="37"/>
      <c r="J143" s="37"/>
      <c r="K143" s="37"/>
      <c r="L143" s="54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5.15" customHeight="1">
      <c r="A144" s="37"/>
      <c r="B144" s="38"/>
      <c r="C144" s="31" t="s">
        <v>24</v>
      </c>
      <c r="D144" s="37"/>
      <c r="E144" s="37"/>
      <c r="F144" s="26" t="str">
        <f>E13</f>
        <v xml:space="preserve"> </v>
      </c>
      <c r="G144" s="37"/>
      <c r="H144" s="37"/>
      <c r="I144" s="31" t="s">
        <v>29</v>
      </c>
      <c r="J144" s="35" t="str">
        <f>E19</f>
        <v xml:space="preserve"> </v>
      </c>
      <c r="K144" s="37"/>
      <c r="L144" s="54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5.15" customHeight="1">
      <c r="A145" s="37"/>
      <c r="B145" s="38"/>
      <c r="C145" s="31" t="s">
        <v>27</v>
      </c>
      <c r="D145" s="37"/>
      <c r="E145" s="37"/>
      <c r="F145" s="26" t="str">
        <f>IF(E16="","",E16)</f>
        <v>Vyplň údaj</v>
      </c>
      <c r="G145" s="37"/>
      <c r="H145" s="37"/>
      <c r="I145" s="31" t="s">
        <v>31</v>
      </c>
      <c r="J145" s="35" t="str">
        <f>E22</f>
        <v xml:space="preserve"> </v>
      </c>
      <c r="K145" s="37"/>
      <c r="L145" s="54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0.32" customHeight="1">
      <c r="A146" s="37"/>
      <c r="B146" s="38"/>
      <c r="C146" s="37"/>
      <c r="D146" s="37"/>
      <c r="E146" s="37"/>
      <c r="F146" s="37"/>
      <c r="G146" s="37"/>
      <c r="H146" s="37"/>
      <c r="I146" s="37"/>
      <c r="J146" s="37"/>
      <c r="K146" s="37"/>
      <c r="L146" s="54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11" customFormat="1" ht="29.28" customHeight="1">
      <c r="A147" s="141"/>
      <c r="B147" s="142"/>
      <c r="C147" s="143" t="s">
        <v>123</v>
      </c>
      <c r="D147" s="144" t="s">
        <v>58</v>
      </c>
      <c r="E147" s="144" t="s">
        <v>54</v>
      </c>
      <c r="F147" s="144" t="s">
        <v>55</v>
      </c>
      <c r="G147" s="144" t="s">
        <v>124</v>
      </c>
      <c r="H147" s="144" t="s">
        <v>125</v>
      </c>
      <c r="I147" s="144" t="s">
        <v>126</v>
      </c>
      <c r="J147" s="145" t="s">
        <v>83</v>
      </c>
      <c r="K147" s="146" t="s">
        <v>127</v>
      </c>
      <c r="L147" s="147"/>
      <c r="M147" s="85" t="s">
        <v>1</v>
      </c>
      <c r="N147" s="86" t="s">
        <v>37</v>
      </c>
      <c r="O147" s="86" t="s">
        <v>128</v>
      </c>
      <c r="P147" s="86" t="s">
        <v>129</v>
      </c>
      <c r="Q147" s="86" t="s">
        <v>130</v>
      </c>
      <c r="R147" s="86" t="s">
        <v>131</v>
      </c>
      <c r="S147" s="86" t="s">
        <v>132</v>
      </c>
      <c r="T147" s="87" t="s">
        <v>133</v>
      </c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</row>
    <row r="148" s="2" customFormat="1" ht="22.8" customHeight="1">
      <c r="A148" s="37"/>
      <c r="B148" s="38"/>
      <c r="C148" s="92" t="s">
        <v>134</v>
      </c>
      <c r="D148" s="37"/>
      <c r="E148" s="37"/>
      <c r="F148" s="37"/>
      <c r="G148" s="37"/>
      <c r="H148" s="37"/>
      <c r="I148" s="37"/>
      <c r="J148" s="148">
        <f>BK148</f>
        <v>0</v>
      </c>
      <c r="K148" s="37"/>
      <c r="L148" s="38"/>
      <c r="M148" s="88"/>
      <c r="N148" s="72"/>
      <c r="O148" s="89"/>
      <c r="P148" s="149">
        <f>P149+P213+P217+P491</f>
        <v>0</v>
      </c>
      <c r="Q148" s="89"/>
      <c r="R148" s="149">
        <f>R149+R213+R217+R491</f>
        <v>10.9897798916</v>
      </c>
      <c r="S148" s="89"/>
      <c r="T148" s="150">
        <f>T149+T213+T217+T491</f>
        <v>13.074664999999998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72</v>
      </c>
      <c r="AU148" s="18" t="s">
        <v>85</v>
      </c>
      <c r="BK148" s="151">
        <f>BK149+BK213+BK217+BK491</f>
        <v>0</v>
      </c>
    </row>
    <row r="149" s="12" customFormat="1" ht="25.92" customHeight="1">
      <c r="A149" s="12"/>
      <c r="B149" s="152"/>
      <c r="C149" s="12"/>
      <c r="D149" s="153" t="s">
        <v>72</v>
      </c>
      <c r="E149" s="154" t="s">
        <v>135</v>
      </c>
      <c r="F149" s="154" t="s">
        <v>136</v>
      </c>
      <c r="G149" s="12"/>
      <c r="H149" s="12"/>
      <c r="I149" s="155"/>
      <c r="J149" s="156">
        <f>BK149</f>
        <v>0</v>
      </c>
      <c r="K149" s="12"/>
      <c r="L149" s="152"/>
      <c r="M149" s="157"/>
      <c r="N149" s="158"/>
      <c r="O149" s="158"/>
      <c r="P149" s="159">
        <f>P150+P153+P182+P198</f>
        <v>0</v>
      </c>
      <c r="Q149" s="158"/>
      <c r="R149" s="159">
        <f>R150+R153+R182+R198</f>
        <v>7.9967698281999997</v>
      </c>
      <c r="S149" s="158"/>
      <c r="T149" s="160">
        <f>T150+T153+T182+T198</f>
        <v>10.313399999999998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3" t="s">
        <v>78</v>
      </c>
      <c r="AT149" s="161" t="s">
        <v>72</v>
      </c>
      <c r="AU149" s="161" t="s">
        <v>73</v>
      </c>
      <c r="AY149" s="153" t="s">
        <v>137</v>
      </c>
      <c r="BK149" s="162">
        <f>BK150+BK153+BK182+BK198</f>
        <v>0</v>
      </c>
    </row>
    <row r="150" s="12" customFormat="1" ht="22.8" customHeight="1">
      <c r="A150" s="12"/>
      <c r="B150" s="152"/>
      <c r="C150" s="12"/>
      <c r="D150" s="153" t="s">
        <v>72</v>
      </c>
      <c r="E150" s="163" t="s">
        <v>138</v>
      </c>
      <c r="F150" s="163" t="s">
        <v>139</v>
      </c>
      <c r="G150" s="12"/>
      <c r="H150" s="12"/>
      <c r="I150" s="155"/>
      <c r="J150" s="164">
        <f>BK150</f>
        <v>0</v>
      </c>
      <c r="K150" s="12"/>
      <c r="L150" s="152"/>
      <c r="M150" s="157"/>
      <c r="N150" s="158"/>
      <c r="O150" s="158"/>
      <c r="P150" s="159">
        <f>SUM(P151:P152)</f>
        <v>0</v>
      </c>
      <c r="Q150" s="158"/>
      <c r="R150" s="159">
        <f>SUM(R151:R152)</f>
        <v>0.12502209999999997</v>
      </c>
      <c r="S150" s="158"/>
      <c r="T150" s="16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3" t="s">
        <v>78</v>
      </c>
      <c r="AT150" s="161" t="s">
        <v>72</v>
      </c>
      <c r="AU150" s="161" t="s">
        <v>78</v>
      </c>
      <c r="AY150" s="153" t="s">
        <v>137</v>
      </c>
      <c r="BK150" s="162">
        <f>SUM(BK151:BK152)</f>
        <v>0</v>
      </c>
    </row>
    <row r="151" s="2" customFormat="1" ht="24.15" customHeight="1">
      <c r="A151" s="37"/>
      <c r="B151" s="165"/>
      <c r="C151" s="166" t="s">
        <v>78</v>
      </c>
      <c r="D151" s="166" t="s">
        <v>140</v>
      </c>
      <c r="E151" s="167" t="s">
        <v>141</v>
      </c>
      <c r="F151" s="168" t="s">
        <v>142</v>
      </c>
      <c r="G151" s="169" t="s">
        <v>143</v>
      </c>
      <c r="H151" s="170">
        <v>1.3999999999999999</v>
      </c>
      <c r="I151" s="171"/>
      <c r="J151" s="172">
        <f>ROUND(I151*H151,2)</f>
        <v>0</v>
      </c>
      <c r="K151" s="173"/>
      <c r="L151" s="38"/>
      <c r="M151" s="174" t="s">
        <v>1</v>
      </c>
      <c r="N151" s="175" t="s">
        <v>39</v>
      </c>
      <c r="O151" s="76"/>
      <c r="P151" s="176">
        <f>O151*H151</f>
        <v>0</v>
      </c>
      <c r="Q151" s="176">
        <v>0.065199999999999994</v>
      </c>
      <c r="R151" s="176">
        <f>Q151*H151</f>
        <v>0.091279999999999986</v>
      </c>
      <c r="S151" s="176">
        <v>0</v>
      </c>
      <c r="T151" s="17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78" t="s">
        <v>144</v>
      </c>
      <c r="AT151" s="178" t="s">
        <v>140</v>
      </c>
      <c r="AU151" s="178" t="s">
        <v>145</v>
      </c>
      <c r="AY151" s="18" t="s">
        <v>137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145</v>
      </c>
      <c r="BK151" s="179">
        <f>ROUND(I151*H151,2)</f>
        <v>0</v>
      </c>
      <c r="BL151" s="18" t="s">
        <v>144</v>
      </c>
      <c r="BM151" s="178" t="s">
        <v>146</v>
      </c>
    </row>
    <row r="152" s="2" customFormat="1" ht="24.15" customHeight="1">
      <c r="A152" s="37"/>
      <c r="B152" s="165"/>
      <c r="C152" s="166" t="s">
        <v>145</v>
      </c>
      <c r="D152" s="166" t="s">
        <v>140</v>
      </c>
      <c r="E152" s="167" t="s">
        <v>147</v>
      </c>
      <c r="F152" s="168" t="s">
        <v>148</v>
      </c>
      <c r="G152" s="169" t="s">
        <v>149</v>
      </c>
      <c r="H152" s="170">
        <v>4.2999999999999998</v>
      </c>
      <c r="I152" s="171"/>
      <c r="J152" s="172">
        <f>ROUND(I152*H152,2)</f>
        <v>0</v>
      </c>
      <c r="K152" s="173"/>
      <c r="L152" s="38"/>
      <c r="M152" s="174" t="s">
        <v>1</v>
      </c>
      <c r="N152" s="175" t="s">
        <v>39</v>
      </c>
      <c r="O152" s="76"/>
      <c r="P152" s="176">
        <f>O152*H152</f>
        <v>0</v>
      </c>
      <c r="Q152" s="176">
        <v>0.0078469999999999998</v>
      </c>
      <c r="R152" s="176">
        <f>Q152*H152</f>
        <v>0.033742099999999997</v>
      </c>
      <c r="S152" s="176">
        <v>0</v>
      </c>
      <c r="T152" s="17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78" t="s">
        <v>144</v>
      </c>
      <c r="AT152" s="178" t="s">
        <v>140</v>
      </c>
      <c r="AU152" s="178" t="s">
        <v>145</v>
      </c>
      <c r="AY152" s="18" t="s">
        <v>137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145</v>
      </c>
      <c r="BK152" s="179">
        <f>ROUND(I152*H152,2)</f>
        <v>0</v>
      </c>
      <c r="BL152" s="18" t="s">
        <v>144</v>
      </c>
      <c r="BM152" s="178" t="s">
        <v>150</v>
      </c>
    </row>
    <row r="153" s="12" customFormat="1" ht="22.8" customHeight="1">
      <c r="A153" s="12"/>
      <c r="B153" s="152"/>
      <c r="C153" s="12"/>
      <c r="D153" s="153" t="s">
        <v>72</v>
      </c>
      <c r="E153" s="163" t="s">
        <v>151</v>
      </c>
      <c r="F153" s="163" t="s">
        <v>152</v>
      </c>
      <c r="G153" s="12"/>
      <c r="H153" s="12"/>
      <c r="I153" s="155"/>
      <c r="J153" s="164">
        <f>BK153</f>
        <v>0</v>
      </c>
      <c r="K153" s="12"/>
      <c r="L153" s="152"/>
      <c r="M153" s="157"/>
      <c r="N153" s="158"/>
      <c r="O153" s="158"/>
      <c r="P153" s="159">
        <f>SUM(P154:P181)</f>
        <v>0</v>
      </c>
      <c r="Q153" s="158"/>
      <c r="R153" s="159">
        <f>SUM(R154:R181)</f>
        <v>7.7590474289999998</v>
      </c>
      <c r="S153" s="158"/>
      <c r="T153" s="160">
        <f>SUM(T154:T181)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3" t="s">
        <v>78</v>
      </c>
      <c r="AT153" s="161" t="s">
        <v>72</v>
      </c>
      <c r="AU153" s="161" t="s">
        <v>78</v>
      </c>
      <c r="AY153" s="153" t="s">
        <v>137</v>
      </c>
      <c r="BK153" s="162">
        <f>SUM(BK154:BK181)</f>
        <v>0</v>
      </c>
    </row>
    <row r="154" s="2" customFormat="1" ht="24.15" customHeight="1">
      <c r="A154" s="37"/>
      <c r="B154" s="165"/>
      <c r="C154" s="166" t="s">
        <v>138</v>
      </c>
      <c r="D154" s="166" t="s">
        <v>140</v>
      </c>
      <c r="E154" s="167" t="s">
        <v>153</v>
      </c>
      <c r="F154" s="168" t="s">
        <v>154</v>
      </c>
      <c r="G154" s="169" t="s">
        <v>149</v>
      </c>
      <c r="H154" s="170">
        <v>28.600000000000001</v>
      </c>
      <c r="I154" s="171"/>
      <c r="J154" s="172">
        <f>ROUND(I154*H154,2)</f>
        <v>0</v>
      </c>
      <c r="K154" s="173"/>
      <c r="L154" s="38"/>
      <c r="M154" s="174" t="s">
        <v>1</v>
      </c>
      <c r="N154" s="175" t="s">
        <v>39</v>
      </c>
      <c r="O154" s="76"/>
      <c r="P154" s="176">
        <f>O154*H154</f>
        <v>0</v>
      </c>
      <c r="Q154" s="176">
        <v>0.00025999999999999998</v>
      </c>
      <c r="R154" s="176">
        <f>Q154*H154</f>
        <v>0.0074359999999999999</v>
      </c>
      <c r="S154" s="176">
        <v>0</v>
      </c>
      <c r="T154" s="17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78" t="s">
        <v>144</v>
      </c>
      <c r="AT154" s="178" t="s">
        <v>140</v>
      </c>
      <c r="AU154" s="178" t="s">
        <v>145</v>
      </c>
      <c r="AY154" s="18" t="s">
        <v>137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145</v>
      </c>
      <c r="BK154" s="179">
        <f>ROUND(I154*H154,2)</f>
        <v>0</v>
      </c>
      <c r="BL154" s="18" t="s">
        <v>144</v>
      </c>
      <c r="BM154" s="178" t="s">
        <v>155</v>
      </c>
    </row>
    <row r="155" s="2" customFormat="1" ht="37.8" customHeight="1">
      <c r="A155" s="37"/>
      <c r="B155" s="165"/>
      <c r="C155" s="166" t="s">
        <v>144</v>
      </c>
      <c r="D155" s="166" t="s">
        <v>140</v>
      </c>
      <c r="E155" s="167" t="s">
        <v>156</v>
      </c>
      <c r="F155" s="168" t="s">
        <v>157</v>
      </c>
      <c r="G155" s="169" t="s">
        <v>149</v>
      </c>
      <c r="H155" s="170">
        <v>28.600000000000001</v>
      </c>
      <c r="I155" s="171"/>
      <c r="J155" s="172">
        <f>ROUND(I155*H155,2)</f>
        <v>0</v>
      </c>
      <c r="K155" s="173"/>
      <c r="L155" s="38"/>
      <c r="M155" s="174" t="s">
        <v>1</v>
      </c>
      <c r="N155" s="175" t="s">
        <v>39</v>
      </c>
      <c r="O155" s="76"/>
      <c r="P155" s="176">
        <f>O155*H155</f>
        <v>0</v>
      </c>
      <c r="Q155" s="176">
        <v>0.017399999999999999</v>
      </c>
      <c r="R155" s="176">
        <f>Q155*H155</f>
        <v>0.49763999999999997</v>
      </c>
      <c r="S155" s="176">
        <v>0</v>
      </c>
      <c r="T155" s="17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78" t="s">
        <v>144</v>
      </c>
      <c r="AT155" s="178" t="s">
        <v>140</v>
      </c>
      <c r="AU155" s="178" t="s">
        <v>145</v>
      </c>
      <c r="AY155" s="18" t="s">
        <v>137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8" t="s">
        <v>145</v>
      </c>
      <c r="BK155" s="179">
        <f>ROUND(I155*H155,2)</f>
        <v>0</v>
      </c>
      <c r="BL155" s="18" t="s">
        <v>144</v>
      </c>
      <c r="BM155" s="178" t="s">
        <v>158</v>
      </c>
    </row>
    <row r="156" s="2" customFormat="1" ht="16.5" customHeight="1">
      <c r="A156" s="37"/>
      <c r="B156" s="165"/>
      <c r="C156" s="166" t="s">
        <v>159</v>
      </c>
      <c r="D156" s="166" t="s">
        <v>140</v>
      </c>
      <c r="E156" s="167" t="s">
        <v>160</v>
      </c>
      <c r="F156" s="168" t="s">
        <v>161</v>
      </c>
      <c r="G156" s="169" t="s">
        <v>149</v>
      </c>
      <c r="H156" s="170">
        <v>12</v>
      </c>
      <c r="I156" s="171"/>
      <c r="J156" s="172">
        <f>ROUND(I156*H156,2)</f>
        <v>0</v>
      </c>
      <c r="K156" s="173"/>
      <c r="L156" s="38"/>
      <c r="M156" s="174" t="s">
        <v>1</v>
      </c>
      <c r="N156" s="175" t="s">
        <v>39</v>
      </c>
      <c r="O156" s="76"/>
      <c r="P156" s="176">
        <f>O156*H156</f>
        <v>0</v>
      </c>
      <c r="Q156" s="176">
        <v>0.06855</v>
      </c>
      <c r="R156" s="176">
        <f>Q156*H156</f>
        <v>0.8226</v>
      </c>
      <c r="S156" s="176">
        <v>0</v>
      </c>
      <c r="T156" s="17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78" t="s">
        <v>144</v>
      </c>
      <c r="AT156" s="178" t="s">
        <v>140</v>
      </c>
      <c r="AU156" s="178" t="s">
        <v>145</v>
      </c>
      <c r="AY156" s="18" t="s">
        <v>137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145</v>
      </c>
      <c r="BK156" s="179">
        <f>ROUND(I156*H156,2)</f>
        <v>0</v>
      </c>
      <c r="BL156" s="18" t="s">
        <v>144</v>
      </c>
      <c r="BM156" s="178" t="s">
        <v>162</v>
      </c>
    </row>
    <row r="157" s="2" customFormat="1" ht="24.15" customHeight="1">
      <c r="A157" s="37"/>
      <c r="B157" s="165"/>
      <c r="C157" s="166" t="s">
        <v>151</v>
      </c>
      <c r="D157" s="166" t="s">
        <v>140</v>
      </c>
      <c r="E157" s="167" t="s">
        <v>163</v>
      </c>
      <c r="F157" s="168" t="s">
        <v>164</v>
      </c>
      <c r="G157" s="169" t="s">
        <v>165</v>
      </c>
      <c r="H157" s="170">
        <v>26</v>
      </c>
      <c r="I157" s="171"/>
      <c r="J157" s="172">
        <f>ROUND(I157*H157,2)</f>
        <v>0</v>
      </c>
      <c r="K157" s="173"/>
      <c r="L157" s="38"/>
      <c r="M157" s="174" t="s">
        <v>1</v>
      </c>
      <c r="N157" s="175" t="s">
        <v>39</v>
      </c>
      <c r="O157" s="76"/>
      <c r="P157" s="176">
        <f>O157*H157</f>
        <v>0</v>
      </c>
      <c r="Q157" s="176">
        <v>0.0057099999999999998</v>
      </c>
      <c r="R157" s="176">
        <f>Q157*H157</f>
        <v>0.14845999999999998</v>
      </c>
      <c r="S157" s="176">
        <v>0</v>
      </c>
      <c r="T157" s="17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78" t="s">
        <v>144</v>
      </c>
      <c r="AT157" s="178" t="s">
        <v>140</v>
      </c>
      <c r="AU157" s="178" t="s">
        <v>145</v>
      </c>
      <c r="AY157" s="18" t="s">
        <v>137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145</v>
      </c>
      <c r="BK157" s="179">
        <f>ROUND(I157*H157,2)</f>
        <v>0</v>
      </c>
      <c r="BL157" s="18" t="s">
        <v>144</v>
      </c>
      <c r="BM157" s="178" t="s">
        <v>166</v>
      </c>
    </row>
    <row r="158" s="2" customFormat="1" ht="24.15" customHeight="1">
      <c r="A158" s="37"/>
      <c r="B158" s="165"/>
      <c r="C158" s="166" t="s">
        <v>167</v>
      </c>
      <c r="D158" s="166" t="s">
        <v>140</v>
      </c>
      <c r="E158" s="167" t="s">
        <v>168</v>
      </c>
      <c r="F158" s="168" t="s">
        <v>169</v>
      </c>
      <c r="G158" s="169" t="s">
        <v>149</v>
      </c>
      <c r="H158" s="170">
        <v>99.254999999999995</v>
      </c>
      <c r="I158" s="171"/>
      <c r="J158" s="172">
        <f>ROUND(I158*H158,2)</f>
        <v>0</v>
      </c>
      <c r="K158" s="173"/>
      <c r="L158" s="38"/>
      <c r="M158" s="174" t="s">
        <v>1</v>
      </c>
      <c r="N158" s="175" t="s">
        <v>39</v>
      </c>
      <c r="O158" s="76"/>
      <c r="P158" s="176">
        <f>O158*H158</f>
        <v>0</v>
      </c>
      <c r="Q158" s="176">
        <v>0.000263</v>
      </c>
      <c r="R158" s="176">
        <f>Q158*H158</f>
        <v>0.026104064999999999</v>
      </c>
      <c r="S158" s="176">
        <v>0</v>
      </c>
      <c r="T158" s="17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78" t="s">
        <v>144</v>
      </c>
      <c r="AT158" s="178" t="s">
        <v>140</v>
      </c>
      <c r="AU158" s="178" t="s">
        <v>145</v>
      </c>
      <c r="AY158" s="18" t="s">
        <v>137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145</v>
      </c>
      <c r="BK158" s="179">
        <f>ROUND(I158*H158,2)</f>
        <v>0</v>
      </c>
      <c r="BL158" s="18" t="s">
        <v>144</v>
      </c>
      <c r="BM158" s="178" t="s">
        <v>170</v>
      </c>
    </row>
    <row r="159" s="13" customFormat="1">
      <c r="A159" s="13"/>
      <c r="B159" s="180"/>
      <c r="C159" s="13"/>
      <c r="D159" s="181" t="s">
        <v>171</v>
      </c>
      <c r="E159" s="182" t="s">
        <v>1</v>
      </c>
      <c r="F159" s="183" t="s">
        <v>172</v>
      </c>
      <c r="G159" s="13"/>
      <c r="H159" s="184">
        <v>99.254999999999995</v>
      </c>
      <c r="I159" s="185"/>
      <c r="J159" s="13"/>
      <c r="K159" s="13"/>
      <c r="L159" s="180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2" t="s">
        <v>171</v>
      </c>
      <c r="AU159" s="182" t="s">
        <v>145</v>
      </c>
      <c r="AV159" s="13" t="s">
        <v>145</v>
      </c>
      <c r="AW159" s="13" t="s">
        <v>30</v>
      </c>
      <c r="AX159" s="13" t="s">
        <v>78</v>
      </c>
      <c r="AY159" s="182" t="s">
        <v>137</v>
      </c>
    </row>
    <row r="160" s="2" customFormat="1" ht="24.15" customHeight="1">
      <c r="A160" s="37"/>
      <c r="B160" s="165"/>
      <c r="C160" s="166" t="s">
        <v>173</v>
      </c>
      <c r="D160" s="166" t="s">
        <v>140</v>
      </c>
      <c r="E160" s="167" t="s">
        <v>174</v>
      </c>
      <c r="F160" s="168" t="s">
        <v>175</v>
      </c>
      <c r="G160" s="169" t="s">
        <v>149</v>
      </c>
      <c r="H160" s="170">
        <v>29.777000000000001</v>
      </c>
      <c r="I160" s="171"/>
      <c r="J160" s="172">
        <f>ROUND(I160*H160,2)</f>
        <v>0</v>
      </c>
      <c r="K160" s="173"/>
      <c r="L160" s="38"/>
      <c r="M160" s="174" t="s">
        <v>1</v>
      </c>
      <c r="N160" s="175" t="s">
        <v>39</v>
      </c>
      <c r="O160" s="76"/>
      <c r="P160" s="176">
        <f>O160*H160</f>
        <v>0</v>
      </c>
      <c r="Q160" s="176">
        <v>0.0167</v>
      </c>
      <c r="R160" s="176">
        <f>Q160*H160</f>
        <v>0.49727589999999999</v>
      </c>
      <c r="S160" s="176">
        <v>0</v>
      </c>
      <c r="T160" s="17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78" t="s">
        <v>144</v>
      </c>
      <c r="AT160" s="178" t="s">
        <v>140</v>
      </c>
      <c r="AU160" s="178" t="s">
        <v>145</v>
      </c>
      <c r="AY160" s="18" t="s">
        <v>137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145</v>
      </c>
      <c r="BK160" s="179">
        <f>ROUND(I160*H160,2)</f>
        <v>0</v>
      </c>
      <c r="BL160" s="18" t="s">
        <v>144</v>
      </c>
      <c r="BM160" s="178" t="s">
        <v>176</v>
      </c>
    </row>
    <row r="161" s="14" customFormat="1">
      <c r="A161" s="14"/>
      <c r="B161" s="189"/>
      <c r="C161" s="14"/>
      <c r="D161" s="181" t="s">
        <v>171</v>
      </c>
      <c r="E161" s="190" t="s">
        <v>1</v>
      </c>
      <c r="F161" s="191" t="s">
        <v>177</v>
      </c>
      <c r="G161" s="14"/>
      <c r="H161" s="190" t="s">
        <v>1</v>
      </c>
      <c r="I161" s="192"/>
      <c r="J161" s="14"/>
      <c r="K161" s="14"/>
      <c r="L161" s="189"/>
      <c r="M161" s="193"/>
      <c r="N161" s="194"/>
      <c r="O161" s="194"/>
      <c r="P161" s="194"/>
      <c r="Q161" s="194"/>
      <c r="R161" s="194"/>
      <c r="S161" s="194"/>
      <c r="T161" s="19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0" t="s">
        <v>171</v>
      </c>
      <c r="AU161" s="190" t="s">
        <v>145</v>
      </c>
      <c r="AV161" s="14" t="s">
        <v>78</v>
      </c>
      <c r="AW161" s="14" t="s">
        <v>30</v>
      </c>
      <c r="AX161" s="14" t="s">
        <v>73</v>
      </c>
      <c r="AY161" s="190" t="s">
        <v>137</v>
      </c>
    </row>
    <row r="162" s="13" customFormat="1">
      <c r="A162" s="13"/>
      <c r="B162" s="180"/>
      <c r="C162" s="13"/>
      <c r="D162" s="181" t="s">
        <v>171</v>
      </c>
      <c r="E162" s="182" t="s">
        <v>1</v>
      </c>
      <c r="F162" s="183" t="s">
        <v>178</v>
      </c>
      <c r="G162" s="13"/>
      <c r="H162" s="184">
        <v>29.777000000000001</v>
      </c>
      <c r="I162" s="185"/>
      <c r="J162" s="13"/>
      <c r="K162" s="13"/>
      <c r="L162" s="180"/>
      <c r="M162" s="186"/>
      <c r="N162" s="187"/>
      <c r="O162" s="187"/>
      <c r="P162" s="187"/>
      <c r="Q162" s="187"/>
      <c r="R162" s="187"/>
      <c r="S162" s="187"/>
      <c r="T162" s="18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2" t="s">
        <v>171</v>
      </c>
      <c r="AU162" s="182" t="s">
        <v>145</v>
      </c>
      <c r="AV162" s="13" t="s">
        <v>145</v>
      </c>
      <c r="AW162" s="13" t="s">
        <v>30</v>
      </c>
      <c r="AX162" s="13" t="s">
        <v>78</v>
      </c>
      <c r="AY162" s="182" t="s">
        <v>137</v>
      </c>
    </row>
    <row r="163" s="2" customFormat="1" ht="21.75" customHeight="1">
      <c r="A163" s="37"/>
      <c r="B163" s="165"/>
      <c r="C163" s="166" t="s">
        <v>179</v>
      </c>
      <c r="D163" s="166" t="s">
        <v>140</v>
      </c>
      <c r="E163" s="167" t="s">
        <v>180</v>
      </c>
      <c r="F163" s="168" t="s">
        <v>181</v>
      </c>
      <c r="G163" s="169" t="s">
        <v>149</v>
      </c>
      <c r="H163" s="170">
        <v>17.16</v>
      </c>
      <c r="I163" s="171"/>
      <c r="J163" s="172">
        <f>ROUND(I163*H163,2)</f>
        <v>0</v>
      </c>
      <c r="K163" s="173"/>
      <c r="L163" s="38"/>
      <c r="M163" s="174" t="s">
        <v>1</v>
      </c>
      <c r="N163" s="175" t="s">
        <v>39</v>
      </c>
      <c r="O163" s="76"/>
      <c r="P163" s="176">
        <f>O163*H163</f>
        <v>0</v>
      </c>
      <c r="Q163" s="176">
        <v>0.0043839999999999999</v>
      </c>
      <c r="R163" s="176">
        <f>Q163*H163</f>
        <v>0.075229439999999995</v>
      </c>
      <c r="S163" s="176">
        <v>0</v>
      </c>
      <c r="T163" s="17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78" t="s">
        <v>144</v>
      </c>
      <c r="AT163" s="178" t="s">
        <v>140</v>
      </c>
      <c r="AU163" s="178" t="s">
        <v>145</v>
      </c>
      <c r="AY163" s="18" t="s">
        <v>137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145</v>
      </c>
      <c r="BK163" s="179">
        <f>ROUND(I163*H163,2)</f>
        <v>0</v>
      </c>
      <c r="BL163" s="18" t="s">
        <v>144</v>
      </c>
      <c r="BM163" s="178" t="s">
        <v>182</v>
      </c>
    </row>
    <row r="164" s="14" customFormat="1">
      <c r="A164" s="14"/>
      <c r="B164" s="189"/>
      <c r="C164" s="14"/>
      <c r="D164" s="181" t="s">
        <v>171</v>
      </c>
      <c r="E164" s="190" t="s">
        <v>1</v>
      </c>
      <c r="F164" s="191" t="s">
        <v>183</v>
      </c>
      <c r="G164" s="14"/>
      <c r="H164" s="190" t="s">
        <v>1</v>
      </c>
      <c r="I164" s="192"/>
      <c r="J164" s="14"/>
      <c r="K164" s="14"/>
      <c r="L164" s="189"/>
      <c r="M164" s="193"/>
      <c r="N164" s="194"/>
      <c r="O164" s="194"/>
      <c r="P164" s="194"/>
      <c r="Q164" s="194"/>
      <c r="R164" s="194"/>
      <c r="S164" s="194"/>
      <c r="T164" s="19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0" t="s">
        <v>171</v>
      </c>
      <c r="AU164" s="190" t="s">
        <v>145</v>
      </c>
      <c r="AV164" s="14" t="s">
        <v>78</v>
      </c>
      <c r="AW164" s="14" t="s">
        <v>30</v>
      </c>
      <c r="AX164" s="14" t="s">
        <v>73</v>
      </c>
      <c r="AY164" s="190" t="s">
        <v>137</v>
      </c>
    </row>
    <row r="165" s="13" customFormat="1">
      <c r="A165" s="13"/>
      <c r="B165" s="180"/>
      <c r="C165" s="13"/>
      <c r="D165" s="181" t="s">
        <v>171</v>
      </c>
      <c r="E165" s="182" t="s">
        <v>1</v>
      </c>
      <c r="F165" s="183" t="s">
        <v>184</v>
      </c>
      <c r="G165" s="13"/>
      <c r="H165" s="184">
        <v>17.16</v>
      </c>
      <c r="I165" s="185"/>
      <c r="J165" s="13"/>
      <c r="K165" s="13"/>
      <c r="L165" s="180"/>
      <c r="M165" s="186"/>
      <c r="N165" s="187"/>
      <c r="O165" s="187"/>
      <c r="P165" s="187"/>
      <c r="Q165" s="187"/>
      <c r="R165" s="187"/>
      <c r="S165" s="187"/>
      <c r="T165" s="18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2" t="s">
        <v>171</v>
      </c>
      <c r="AU165" s="182" t="s">
        <v>145</v>
      </c>
      <c r="AV165" s="13" t="s">
        <v>145</v>
      </c>
      <c r="AW165" s="13" t="s">
        <v>30</v>
      </c>
      <c r="AX165" s="13" t="s">
        <v>78</v>
      </c>
      <c r="AY165" s="182" t="s">
        <v>137</v>
      </c>
    </row>
    <row r="166" s="2" customFormat="1" ht="24.15" customHeight="1">
      <c r="A166" s="37"/>
      <c r="B166" s="165"/>
      <c r="C166" s="166" t="s">
        <v>185</v>
      </c>
      <c r="D166" s="166" t="s">
        <v>140</v>
      </c>
      <c r="E166" s="167" t="s">
        <v>186</v>
      </c>
      <c r="F166" s="168" t="s">
        <v>187</v>
      </c>
      <c r="G166" s="169" t="s">
        <v>149</v>
      </c>
      <c r="H166" s="170">
        <v>99.254999999999995</v>
      </c>
      <c r="I166" s="171"/>
      <c r="J166" s="172">
        <f>ROUND(I166*H166,2)</f>
        <v>0</v>
      </c>
      <c r="K166" s="173"/>
      <c r="L166" s="38"/>
      <c r="M166" s="174" t="s">
        <v>1</v>
      </c>
      <c r="N166" s="175" t="s">
        <v>39</v>
      </c>
      <c r="O166" s="76"/>
      <c r="P166" s="176">
        <f>O166*H166</f>
        <v>0</v>
      </c>
      <c r="Q166" s="176">
        <v>0.017399999999999999</v>
      </c>
      <c r="R166" s="176">
        <f>Q166*H166</f>
        <v>1.7270369999999997</v>
      </c>
      <c r="S166" s="176">
        <v>0</v>
      </c>
      <c r="T166" s="17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78" t="s">
        <v>144</v>
      </c>
      <c r="AT166" s="178" t="s">
        <v>140</v>
      </c>
      <c r="AU166" s="178" t="s">
        <v>145</v>
      </c>
      <c r="AY166" s="18" t="s">
        <v>137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145</v>
      </c>
      <c r="BK166" s="179">
        <f>ROUND(I166*H166,2)</f>
        <v>0</v>
      </c>
      <c r="BL166" s="18" t="s">
        <v>144</v>
      </c>
      <c r="BM166" s="178" t="s">
        <v>188</v>
      </c>
    </row>
    <row r="167" s="2" customFormat="1" ht="24.15" customHeight="1">
      <c r="A167" s="37"/>
      <c r="B167" s="165"/>
      <c r="C167" s="166" t="s">
        <v>189</v>
      </c>
      <c r="D167" s="166" t="s">
        <v>140</v>
      </c>
      <c r="E167" s="167" t="s">
        <v>190</v>
      </c>
      <c r="F167" s="168" t="s">
        <v>191</v>
      </c>
      <c r="G167" s="169" t="s">
        <v>149</v>
      </c>
      <c r="H167" s="170">
        <v>8.7599999999999998</v>
      </c>
      <c r="I167" s="171"/>
      <c r="J167" s="172">
        <f>ROUND(I167*H167,2)</f>
        <v>0</v>
      </c>
      <c r="K167" s="173"/>
      <c r="L167" s="38"/>
      <c r="M167" s="174" t="s">
        <v>1</v>
      </c>
      <c r="N167" s="175" t="s">
        <v>39</v>
      </c>
      <c r="O167" s="76"/>
      <c r="P167" s="176">
        <f>O167*H167</f>
        <v>0</v>
      </c>
      <c r="Q167" s="176">
        <v>0.034680000000000002</v>
      </c>
      <c r="R167" s="176">
        <f>Q167*H167</f>
        <v>0.30379680000000003</v>
      </c>
      <c r="S167" s="176">
        <v>0</v>
      </c>
      <c r="T167" s="17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78" t="s">
        <v>144</v>
      </c>
      <c r="AT167" s="178" t="s">
        <v>140</v>
      </c>
      <c r="AU167" s="178" t="s">
        <v>145</v>
      </c>
      <c r="AY167" s="18" t="s">
        <v>137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8" t="s">
        <v>145</v>
      </c>
      <c r="BK167" s="179">
        <f>ROUND(I167*H167,2)</f>
        <v>0</v>
      </c>
      <c r="BL167" s="18" t="s">
        <v>144</v>
      </c>
      <c r="BM167" s="178" t="s">
        <v>192</v>
      </c>
    </row>
    <row r="168" s="2" customFormat="1" ht="24.15" customHeight="1">
      <c r="A168" s="37"/>
      <c r="B168" s="165"/>
      <c r="C168" s="166" t="s">
        <v>8</v>
      </c>
      <c r="D168" s="166" t="s">
        <v>140</v>
      </c>
      <c r="E168" s="167" t="s">
        <v>193</v>
      </c>
      <c r="F168" s="168" t="s">
        <v>194</v>
      </c>
      <c r="G168" s="169" t="s">
        <v>143</v>
      </c>
      <c r="H168" s="170">
        <v>26</v>
      </c>
      <c r="I168" s="171"/>
      <c r="J168" s="172">
        <f>ROUND(I168*H168,2)</f>
        <v>0</v>
      </c>
      <c r="K168" s="173"/>
      <c r="L168" s="38"/>
      <c r="M168" s="174" t="s">
        <v>1</v>
      </c>
      <c r="N168" s="175" t="s">
        <v>39</v>
      </c>
      <c r="O168" s="76"/>
      <c r="P168" s="176">
        <f>O168*H168</f>
        <v>0</v>
      </c>
      <c r="Q168" s="176">
        <v>0.0015</v>
      </c>
      <c r="R168" s="176">
        <f>Q168*H168</f>
        <v>0.039</v>
      </c>
      <c r="S168" s="176">
        <v>0</v>
      </c>
      <c r="T168" s="17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78" t="s">
        <v>144</v>
      </c>
      <c r="AT168" s="178" t="s">
        <v>140</v>
      </c>
      <c r="AU168" s="178" t="s">
        <v>145</v>
      </c>
      <c r="AY168" s="18" t="s">
        <v>137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8" t="s">
        <v>145</v>
      </c>
      <c r="BK168" s="179">
        <f>ROUND(I168*H168,2)</f>
        <v>0</v>
      </c>
      <c r="BL168" s="18" t="s">
        <v>144</v>
      </c>
      <c r="BM168" s="178" t="s">
        <v>195</v>
      </c>
    </row>
    <row r="169" s="2" customFormat="1" ht="21.75" customHeight="1">
      <c r="A169" s="37"/>
      <c r="B169" s="165"/>
      <c r="C169" s="166" t="s">
        <v>196</v>
      </c>
      <c r="D169" s="166" t="s">
        <v>140</v>
      </c>
      <c r="E169" s="167" t="s">
        <v>197</v>
      </c>
      <c r="F169" s="168" t="s">
        <v>198</v>
      </c>
      <c r="G169" s="169" t="s">
        <v>149</v>
      </c>
      <c r="H169" s="170">
        <v>18</v>
      </c>
      <c r="I169" s="171"/>
      <c r="J169" s="172">
        <f>ROUND(I169*H169,2)</f>
        <v>0</v>
      </c>
      <c r="K169" s="173"/>
      <c r="L169" s="38"/>
      <c r="M169" s="174" t="s">
        <v>1</v>
      </c>
      <c r="N169" s="175" t="s">
        <v>39</v>
      </c>
      <c r="O169" s="76"/>
      <c r="P169" s="176">
        <f>O169*H169</f>
        <v>0</v>
      </c>
      <c r="Q169" s="176">
        <v>0.062210000000000001</v>
      </c>
      <c r="R169" s="176">
        <f>Q169*H169</f>
        <v>1.11978</v>
      </c>
      <c r="S169" s="176">
        <v>0</v>
      </c>
      <c r="T169" s="17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78" t="s">
        <v>144</v>
      </c>
      <c r="AT169" s="178" t="s">
        <v>140</v>
      </c>
      <c r="AU169" s="178" t="s">
        <v>145</v>
      </c>
      <c r="AY169" s="18" t="s">
        <v>137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145</v>
      </c>
      <c r="BK169" s="179">
        <f>ROUND(I169*H169,2)</f>
        <v>0</v>
      </c>
      <c r="BL169" s="18" t="s">
        <v>144</v>
      </c>
      <c r="BM169" s="178" t="s">
        <v>199</v>
      </c>
    </row>
    <row r="170" s="2" customFormat="1" ht="33" customHeight="1">
      <c r="A170" s="37"/>
      <c r="B170" s="165"/>
      <c r="C170" s="166" t="s">
        <v>200</v>
      </c>
      <c r="D170" s="166" t="s">
        <v>140</v>
      </c>
      <c r="E170" s="167" t="s">
        <v>201</v>
      </c>
      <c r="F170" s="168" t="s">
        <v>202</v>
      </c>
      <c r="G170" s="169" t="s">
        <v>149</v>
      </c>
      <c r="H170" s="170">
        <v>80.334999999999994</v>
      </c>
      <c r="I170" s="171"/>
      <c r="J170" s="172">
        <f>ROUND(I170*H170,2)</f>
        <v>0</v>
      </c>
      <c r="K170" s="173"/>
      <c r="L170" s="38"/>
      <c r="M170" s="174" t="s">
        <v>1</v>
      </c>
      <c r="N170" s="175" t="s">
        <v>39</v>
      </c>
      <c r="O170" s="76"/>
      <c r="P170" s="176">
        <f>O170*H170</f>
        <v>0</v>
      </c>
      <c r="Q170" s="176">
        <v>0.0047400000000000003</v>
      </c>
      <c r="R170" s="176">
        <f>Q170*H170</f>
        <v>0.38078790000000001</v>
      </c>
      <c r="S170" s="176">
        <v>0</v>
      </c>
      <c r="T170" s="17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78" t="s">
        <v>144</v>
      </c>
      <c r="AT170" s="178" t="s">
        <v>140</v>
      </c>
      <c r="AU170" s="178" t="s">
        <v>145</v>
      </c>
      <c r="AY170" s="18" t="s">
        <v>137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145</v>
      </c>
      <c r="BK170" s="179">
        <f>ROUND(I170*H170,2)</f>
        <v>0</v>
      </c>
      <c r="BL170" s="18" t="s">
        <v>144</v>
      </c>
      <c r="BM170" s="178" t="s">
        <v>203</v>
      </c>
    </row>
    <row r="171" s="14" customFormat="1">
      <c r="A171" s="14"/>
      <c r="B171" s="189"/>
      <c r="C171" s="14"/>
      <c r="D171" s="181" t="s">
        <v>171</v>
      </c>
      <c r="E171" s="190" t="s">
        <v>1</v>
      </c>
      <c r="F171" s="191" t="s">
        <v>204</v>
      </c>
      <c r="G171" s="14"/>
      <c r="H171" s="190" t="s">
        <v>1</v>
      </c>
      <c r="I171" s="192"/>
      <c r="J171" s="14"/>
      <c r="K171" s="14"/>
      <c r="L171" s="189"/>
      <c r="M171" s="193"/>
      <c r="N171" s="194"/>
      <c r="O171" s="194"/>
      <c r="P171" s="194"/>
      <c r="Q171" s="194"/>
      <c r="R171" s="194"/>
      <c r="S171" s="194"/>
      <c r="T171" s="19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0" t="s">
        <v>171</v>
      </c>
      <c r="AU171" s="190" t="s">
        <v>145</v>
      </c>
      <c r="AV171" s="14" t="s">
        <v>78</v>
      </c>
      <c r="AW171" s="14" t="s">
        <v>30</v>
      </c>
      <c r="AX171" s="14" t="s">
        <v>73</v>
      </c>
      <c r="AY171" s="190" t="s">
        <v>137</v>
      </c>
    </row>
    <row r="172" s="13" customFormat="1">
      <c r="A172" s="13"/>
      <c r="B172" s="180"/>
      <c r="C172" s="13"/>
      <c r="D172" s="181" t="s">
        <v>171</v>
      </c>
      <c r="E172" s="182" t="s">
        <v>1</v>
      </c>
      <c r="F172" s="183" t="s">
        <v>172</v>
      </c>
      <c r="G172" s="13"/>
      <c r="H172" s="184">
        <v>99.254999999999995</v>
      </c>
      <c r="I172" s="185"/>
      <c r="J172" s="13"/>
      <c r="K172" s="13"/>
      <c r="L172" s="180"/>
      <c r="M172" s="186"/>
      <c r="N172" s="187"/>
      <c r="O172" s="187"/>
      <c r="P172" s="187"/>
      <c r="Q172" s="187"/>
      <c r="R172" s="187"/>
      <c r="S172" s="187"/>
      <c r="T172" s="18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2" t="s">
        <v>171</v>
      </c>
      <c r="AU172" s="182" t="s">
        <v>145</v>
      </c>
      <c r="AV172" s="13" t="s">
        <v>145</v>
      </c>
      <c r="AW172" s="13" t="s">
        <v>30</v>
      </c>
      <c r="AX172" s="13" t="s">
        <v>73</v>
      </c>
      <c r="AY172" s="182" t="s">
        <v>137</v>
      </c>
    </row>
    <row r="173" s="14" customFormat="1">
      <c r="A173" s="14"/>
      <c r="B173" s="189"/>
      <c r="C173" s="14"/>
      <c r="D173" s="181" t="s">
        <v>171</v>
      </c>
      <c r="E173" s="190" t="s">
        <v>1</v>
      </c>
      <c r="F173" s="191" t="s">
        <v>205</v>
      </c>
      <c r="G173" s="14"/>
      <c r="H173" s="190" t="s">
        <v>1</v>
      </c>
      <c r="I173" s="192"/>
      <c r="J173" s="14"/>
      <c r="K173" s="14"/>
      <c r="L173" s="189"/>
      <c r="M173" s="193"/>
      <c r="N173" s="194"/>
      <c r="O173" s="194"/>
      <c r="P173" s="194"/>
      <c r="Q173" s="194"/>
      <c r="R173" s="194"/>
      <c r="S173" s="194"/>
      <c r="T173" s="19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0" t="s">
        <v>171</v>
      </c>
      <c r="AU173" s="190" t="s">
        <v>145</v>
      </c>
      <c r="AV173" s="14" t="s">
        <v>78</v>
      </c>
      <c r="AW173" s="14" t="s">
        <v>30</v>
      </c>
      <c r="AX173" s="14" t="s">
        <v>73</v>
      </c>
      <c r="AY173" s="190" t="s">
        <v>137</v>
      </c>
    </row>
    <row r="174" s="13" customFormat="1">
      <c r="A174" s="13"/>
      <c r="B174" s="180"/>
      <c r="C174" s="13"/>
      <c r="D174" s="181" t="s">
        <v>171</v>
      </c>
      <c r="E174" s="182" t="s">
        <v>1</v>
      </c>
      <c r="F174" s="183" t="s">
        <v>206</v>
      </c>
      <c r="G174" s="13"/>
      <c r="H174" s="184">
        <v>-18.920000000000002</v>
      </c>
      <c r="I174" s="185"/>
      <c r="J174" s="13"/>
      <c r="K174" s="13"/>
      <c r="L174" s="180"/>
      <c r="M174" s="186"/>
      <c r="N174" s="187"/>
      <c r="O174" s="187"/>
      <c r="P174" s="187"/>
      <c r="Q174" s="187"/>
      <c r="R174" s="187"/>
      <c r="S174" s="187"/>
      <c r="T174" s="1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171</v>
      </c>
      <c r="AU174" s="182" t="s">
        <v>145</v>
      </c>
      <c r="AV174" s="13" t="s">
        <v>145</v>
      </c>
      <c r="AW174" s="13" t="s">
        <v>30</v>
      </c>
      <c r="AX174" s="13" t="s">
        <v>73</v>
      </c>
      <c r="AY174" s="182" t="s">
        <v>137</v>
      </c>
    </row>
    <row r="175" s="15" customFormat="1">
      <c r="A175" s="15"/>
      <c r="B175" s="196"/>
      <c r="C175" s="15"/>
      <c r="D175" s="181" t="s">
        <v>171</v>
      </c>
      <c r="E175" s="197" t="s">
        <v>1</v>
      </c>
      <c r="F175" s="198" t="s">
        <v>207</v>
      </c>
      <c r="G175" s="15"/>
      <c r="H175" s="199">
        <v>80.334999999999994</v>
      </c>
      <c r="I175" s="200"/>
      <c r="J175" s="15"/>
      <c r="K175" s="15"/>
      <c r="L175" s="196"/>
      <c r="M175" s="201"/>
      <c r="N175" s="202"/>
      <c r="O175" s="202"/>
      <c r="P175" s="202"/>
      <c r="Q175" s="202"/>
      <c r="R175" s="202"/>
      <c r="S175" s="202"/>
      <c r="T175" s="20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197" t="s">
        <v>171</v>
      </c>
      <c r="AU175" s="197" t="s">
        <v>145</v>
      </c>
      <c r="AV175" s="15" t="s">
        <v>144</v>
      </c>
      <c r="AW175" s="15" t="s">
        <v>30</v>
      </c>
      <c r="AX175" s="15" t="s">
        <v>78</v>
      </c>
      <c r="AY175" s="197" t="s">
        <v>137</v>
      </c>
    </row>
    <row r="176" s="2" customFormat="1" ht="24.15" customHeight="1">
      <c r="A176" s="37"/>
      <c r="B176" s="165"/>
      <c r="C176" s="166" t="s">
        <v>208</v>
      </c>
      <c r="D176" s="166" t="s">
        <v>140</v>
      </c>
      <c r="E176" s="167" t="s">
        <v>209</v>
      </c>
      <c r="F176" s="168" t="s">
        <v>210</v>
      </c>
      <c r="G176" s="169" t="s">
        <v>149</v>
      </c>
      <c r="H176" s="170">
        <v>13.9</v>
      </c>
      <c r="I176" s="171"/>
      <c r="J176" s="172">
        <f>ROUND(I176*H176,2)</f>
        <v>0</v>
      </c>
      <c r="K176" s="173"/>
      <c r="L176" s="38"/>
      <c r="M176" s="174" t="s">
        <v>1</v>
      </c>
      <c r="N176" s="175" t="s">
        <v>39</v>
      </c>
      <c r="O176" s="76"/>
      <c r="P176" s="176">
        <f>O176*H176</f>
        <v>0</v>
      </c>
      <c r="Q176" s="176">
        <v>0.00047916000000000001</v>
      </c>
      <c r="R176" s="176">
        <f>Q176*H176</f>
        <v>0.0066603240000000005</v>
      </c>
      <c r="S176" s="176">
        <v>0</v>
      </c>
      <c r="T176" s="17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78" t="s">
        <v>144</v>
      </c>
      <c r="AT176" s="178" t="s">
        <v>140</v>
      </c>
      <c r="AU176" s="178" t="s">
        <v>145</v>
      </c>
      <c r="AY176" s="18" t="s">
        <v>137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145</v>
      </c>
      <c r="BK176" s="179">
        <f>ROUND(I176*H176,2)</f>
        <v>0</v>
      </c>
      <c r="BL176" s="18" t="s">
        <v>144</v>
      </c>
      <c r="BM176" s="178" t="s">
        <v>211</v>
      </c>
    </row>
    <row r="177" s="13" customFormat="1">
      <c r="A177" s="13"/>
      <c r="B177" s="180"/>
      <c r="C177" s="13"/>
      <c r="D177" s="181" t="s">
        <v>171</v>
      </c>
      <c r="E177" s="182" t="s">
        <v>1</v>
      </c>
      <c r="F177" s="183" t="s">
        <v>212</v>
      </c>
      <c r="G177" s="13"/>
      <c r="H177" s="184">
        <v>13.9</v>
      </c>
      <c r="I177" s="185"/>
      <c r="J177" s="13"/>
      <c r="K177" s="13"/>
      <c r="L177" s="180"/>
      <c r="M177" s="186"/>
      <c r="N177" s="187"/>
      <c r="O177" s="187"/>
      <c r="P177" s="187"/>
      <c r="Q177" s="187"/>
      <c r="R177" s="187"/>
      <c r="S177" s="187"/>
      <c r="T177" s="18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2" t="s">
        <v>171</v>
      </c>
      <c r="AU177" s="182" t="s">
        <v>145</v>
      </c>
      <c r="AV177" s="13" t="s">
        <v>145</v>
      </c>
      <c r="AW177" s="13" t="s">
        <v>30</v>
      </c>
      <c r="AX177" s="13" t="s">
        <v>78</v>
      </c>
      <c r="AY177" s="182" t="s">
        <v>137</v>
      </c>
    </row>
    <row r="178" s="2" customFormat="1" ht="24.15" customHeight="1">
      <c r="A178" s="37"/>
      <c r="B178" s="165"/>
      <c r="C178" s="166" t="s">
        <v>213</v>
      </c>
      <c r="D178" s="166" t="s">
        <v>140</v>
      </c>
      <c r="E178" s="167" t="s">
        <v>214</v>
      </c>
      <c r="F178" s="168" t="s">
        <v>215</v>
      </c>
      <c r="G178" s="169" t="s">
        <v>149</v>
      </c>
      <c r="H178" s="170">
        <v>13.9</v>
      </c>
      <c r="I178" s="171"/>
      <c r="J178" s="172">
        <f>ROUND(I178*H178,2)</f>
        <v>0</v>
      </c>
      <c r="K178" s="173"/>
      <c r="L178" s="38"/>
      <c r="M178" s="174" t="s">
        <v>1</v>
      </c>
      <c r="N178" s="175" t="s">
        <v>39</v>
      </c>
      <c r="O178" s="76"/>
      <c r="P178" s="176">
        <f>O178*H178</f>
        <v>0</v>
      </c>
      <c r="Q178" s="176">
        <v>0.030599999999999999</v>
      </c>
      <c r="R178" s="176">
        <f>Q178*H178</f>
        <v>0.42534</v>
      </c>
      <c r="S178" s="176">
        <v>0</v>
      </c>
      <c r="T178" s="17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78" t="s">
        <v>144</v>
      </c>
      <c r="AT178" s="178" t="s">
        <v>140</v>
      </c>
      <c r="AU178" s="178" t="s">
        <v>145</v>
      </c>
      <c r="AY178" s="18" t="s">
        <v>137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145</v>
      </c>
      <c r="BK178" s="179">
        <f>ROUND(I178*H178,2)</f>
        <v>0</v>
      </c>
      <c r="BL178" s="18" t="s">
        <v>144</v>
      </c>
      <c r="BM178" s="178" t="s">
        <v>216</v>
      </c>
    </row>
    <row r="179" s="2" customFormat="1" ht="24.15" customHeight="1">
      <c r="A179" s="37"/>
      <c r="B179" s="165"/>
      <c r="C179" s="166" t="s">
        <v>217</v>
      </c>
      <c r="D179" s="166" t="s">
        <v>140</v>
      </c>
      <c r="E179" s="167" t="s">
        <v>218</v>
      </c>
      <c r="F179" s="168" t="s">
        <v>219</v>
      </c>
      <c r="G179" s="169" t="s">
        <v>149</v>
      </c>
      <c r="H179" s="170">
        <v>13.9</v>
      </c>
      <c r="I179" s="171"/>
      <c r="J179" s="172">
        <f>ROUND(I179*H179,2)</f>
        <v>0</v>
      </c>
      <c r="K179" s="173"/>
      <c r="L179" s="38"/>
      <c r="M179" s="174" t="s">
        <v>1</v>
      </c>
      <c r="N179" s="175" t="s">
        <v>39</v>
      </c>
      <c r="O179" s="76"/>
      <c r="P179" s="176">
        <f>O179*H179</f>
        <v>0</v>
      </c>
      <c r="Q179" s="176">
        <v>0.11</v>
      </c>
      <c r="R179" s="176">
        <f>Q179*H179</f>
        <v>1.5290000000000001</v>
      </c>
      <c r="S179" s="176">
        <v>0</v>
      </c>
      <c r="T179" s="17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78" t="s">
        <v>144</v>
      </c>
      <c r="AT179" s="178" t="s">
        <v>140</v>
      </c>
      <c r="AU179" s="178" t="s">
        <v>145</v>
      </c>
      <c r="AY179" s="18" t="s">
        <v>137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145</v>
      </c>
      <c r="BK179" s="179">
        <f>ROUND(I179*H179,2)</f>
        <v>0</v>
      </c>
      <c r="BL179" s="18" t="s">
        <v>144</v>
      </c>
      <c r="BM179" s="178" t="s">
        <v>220</v>
      </c>
    </row>
    <row r="180" s="2" customFormat="1" ht="24.15" customHeight="1">
      <c r="A180" s="37"/>
      <c r="B180" s="165"/>
      <c r="C180" s="166" t="s">
        <v>221</v>
      </c>
      <c r="D180" s="166" t="s">
        <v>140</v>
      </c>
      <c r="E180" s="167" t="s">
        <v>222</v>
      </c>
      <c r="F180" s="168" t="s">
        <v>223</v>
      </c>
      <c r="G180" s="169" t="s">
        <v>149</v>
      </c>
      <c r="H180" s="170">
        <v>13.9</v>
      </c>
      <c r="I180" s="171"/>
      <c r="J180" s="172">
        <f>ROUND(I180*H180,2)</f>
        <v>0</v>
      </c>
      <c r="K180" s="173"/>
      <c r="L180" s="38"/>
      <c r="M180" s="174" t="s">
        <v>1</v>
      </c>
      <c r="N180" s="175" t="s">
        <v>39</v>
      </c>
      <c r="O180" s="76"/>
      <c r="P180" s="176">
        <f>O180*H180</f>
        <v>0</v>
      </c>
      <c r="Q180" s="176">
        <v>0.010999999999999999</v>
      </c>
      <c r="R180" s="176">
        <f>Q180*H180</f>
        <v>0.15290000000000001</v>
      </c>
      <c r="S180" s="176">
        <v>0</v>
      </c>
      <c r="T180" s="17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78" t="s">
        <v>144</v>
      </c>
      <c r="AT180" s="178" t="s">
        <v>140</v>
      </c>
      <c r="AU180" s="178" t="s">
        <v>145</v>
      </c>
      <c r="AY180" s="18" t="s">
        <v>137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8" t="s">
        <v>145</v>
      </c>
      <c r="BK180" s="179">
        <f>ROUND(I180*H180,2)</f>
        <v>0</v>
      </c>
      <c r="BL180" s="18" t="s">
        <v>144</v>
      </c>
      <c r="BM180" s="178" t="s">
        <v>224</v>
      </c>
    </row>
    <row r="181" s="13" customFormat="1">
      <c r="A181" s="13"/>
      <c r="B181" s="180"/>
      <c r="C181" s="13"/>
      <c r="D181" s="181" t="s">
        <v>171</v>
      </c>
      <c r="E181" s="13"/>
      <c r="F181" s="183" t="s">
        <v>225</v>
      </c>
      <c r="G181" s="13"/>
      <c r="H181" s="184">
        <v>13.9</v>
      </c>
      <c r="I181" s="185"/>
      <c r="J181" s="13"/>
      <c r="K181" s="13"/>
      <c r="L181" s="180"/>
      <c r="M181" s="186"/>
      <c r="N181" s="187"/>
      <c r="O181" s="187"/>
      <c r="P181" s="187"/>
      <c r="Q181" s="187"/>
      <c r="R181" s="187"/>
      <c r="S181" s="187"/>
      <c r="T181" s="18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2" t="s">
        <v>171</v>
      </c>
      <c r="AU181" s="182" t="s">
        <v>145</v>
      </c>
      <c r="AV181" s="13" t="s">
        <v>145</v>
      </c>
      <c r="AW181" s="13" t="s">
        <v>3</v>
      </c>
      <c r="AX181" s="13" t="s">
        <v>78</v>
      </c>
      <c r="AY181" s="182" t="s">
        <v>137</v>
      </c>
    </row>
    <row r="182" s="12" customFormat="1" ht="22.8" customHeight="1">
      <c r="A182" s="12"/>
      <c r="B182" s="152"/>
      <c r="C182" s="12"/>
      <c r="D182" s="153" t="s">
        <v>72</v>
      </c>
      <c r="E182" s="163" t="s">
        <v>179</v>
      </c>
      <c r="F182" s="163" t="s">
        <v>226</v>
      </c>
      <c r="G182" s="12"/>
      <c r="H182" s="12"/>
      <c r="I182" s="155"/>
      <c r="J182" s="164">
        <f>BK182</f>
        <v>0</v>
      </c>
      <c r="K182" s="12"/>
      <c r="L182" s="152"/>
      <c r="M182" s="157"/>
      <c r="N182" s="158"/>
      <c r="O182" s="158"/>
      <c r="P182" s="159">
        <f>SUM(P183:P197)</f>
        <v>0</v>
      </c>
      <c r="Q182" s="158"/>
      <c r="R182" s="159">
        <f>SUM(R183:R197)</f>
        <v>0.11270029920000001</v>
      </c>
      <c r="S182" s="158"/>
      <c r="T182" s="160">
        <f>SUM(T183:T197)</f>
        <v>10.313399999999998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3" t="s">
        <v>78</v>
      </c>
      <c r="AT182" s="161" t="s">
        <v>72</v>
      </c>
      <c r="AU182" s="161" t="s">
        <v>78</v>
      </c>
      <c r="AY182" s="153" t="s">
        <v>137</v>
      </c>
      <c r="BK182" s="162">
        <f>SUM(BK183:BK197)</f>
        <v>0</v>
      </c>
    </row>
    <row r="183" s="2" customFormat="1" ht="16.5" customHeight="1">
      <c r="A183" s="37"/>
      <c r="B183" s="165"/>
      <c r="C183" s="166" t="s">
        <v>227</v>
      </c>
      <c r="D183" s="166" t="s">
        <v>140</v>
      </c>
      <c r="E183" s="167" t="s">
        <v>228</v>
      </c>
      <c r="F183" s="168" t="s">
        <v>229</v>
      </c>
      <c r="G183" s="169" t="s">
        <v>149</v>
      </c>
      <c r="H183" s="170">
        <v>60</v>
      </c>
      <c r="I183" s="171"/>
      <c r="J183" s="172">
        <f>ROUND(I183*H183,2)</f>
        <v>0</v>
      </c>
      <c r="K183" s="173"/>
      <c r="L183" s="38"/>
      <c r="M183" s="174" t="s">
        <v>1</v>
      </c>
      <c r="N183" s="175" t="s">
        <v>39</v>
      </c>
      <c r="O183" s="76"/>
      <c r="P183" s="176">
        <f>O183*H183</f>
        <v>0</v>
      </c>
      <c r="Q183" s="176">
        <v>0.0018600000000000001</v>
      </c>
      <c r="R183" s="176">
        <f>Q183*H183</f>
        <v>0.11160000000000001</v>
      </c>
      <c r="S183" s="176">
        <v>0</v>
      </c>
      <c r="T183" s="17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78" t="s">
        <v>144</v>
      </c>
      <c r="AT183" s="178" t="s">
        <v>140</v>
      </c>
      <c r="AU183" s="178" t="s">
        <v>145</v>
      </c>
      <c r="AY183" s="18" t="s">
        <v>137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8" t="s">
        <v>145</v>
      </c>
      <c r="BK183" s="179">
        <f>ROUND(I183*H183,2)</f>
        <v>0</v>
      </c>
      <c r="BL183" s="18" t="s">
        <v>144</v>
      </c>
      <c r="BM183" s="178" t="s">
        <v>230</v>
      </c>
    </row>
    <row r="184" s="2" customFormat="1" ht="24.15" customHeight="1">
      <c r="A184" s="37"/>
      <c r="B184" s="165"/>
      <c r="C184" s="166" t="s">
        <v>231</v>
      </c>
      <c r="D184" s="166" t="s">
        <v>140</v>
      </c>
      <c r="E184" s="167" t="s">
        <v>232</v>
      </c>
      <c r="F184" s="168" t="s">
        <v>233</v>
      </c>
      <c r="G184" s="169" t="s">
        <v>149</v>
      </c>
      <c r="H184" s="170">
        <v>28.600000000000001</v>
      </c>
      <c r="I184" s="171"/>
      <c r="J184" s="172">
        <f>ROUND(I184*H184,2)</f>
        <v>0</v>
      </c>
      <c r="K184" s="173"/>
      <c r="L184" s="38"/>
      <c r="M184" s="174" t="s">
        <v>1</v>
      </c>
      <c r="N184" s="175" t="s">
        <v>39</v>
      </c>
      <c r="O184" s="76"/>
      <c r="P184" s="176">
        <f>O184*H184</f>
        <v>0</v>
      </c>
      <c r="Q184" s="176">
        <v>3.4999999999999997E-05</v>
      </c>
      <c r="R184" s="176">
        <f>Q184*H184</f>
        <v>0.0010009999999999999</v>
      </c>
      <c r="S184" s="176">
        <v>0</v>
      </c>
      <c r="T184" s="17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78" t="s">
        <v>144</v>
      </c>
      <c r="AT184" s="178" t="s">
        <v>140</v>
      </c>
      <c r="AU184" s="178" t="s">
        <v>145</v>
      </c>
      <c r="AY184" s="18" t="s">
        <v>137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145</v>
      </c>
      <c r="BK184" s="179">
        <f>ROUND(I184*H184,2)</f>
        <v>0</v>
      </c>
      <c r="BL184" s="18" t="s">
        <v>144</v>
      </c>
      <c r="BM184" s="178" t="s">
        <v>234</v>
      </c>
    </row>
    <row r="185" s="2" customFormat="1" ht="24.15" customHeight="1">
      <c r="A185" s="37"/>
      <c r="B185" s="165"/>
      <c r="C185" s="166" t="s">
        <v>7</v>
      </c>
      <c r="D185" s="166" t="s">
        <v>140</v>
      </c>
      <c r="E185" s="167" t="s">
        <v>235</v>
      </c>
      <c r="F185" s="168" t="s">
        <v>236</v>
      </c>
      <c r="G185" s="169" t="s">
        <v>149</v>
      </c>
      <c r="H185" s="170">
        <v>1</v>
      </c>
      <c r="I185" s="171"/>
      <c r="J185" s="172">
        <f>ROUND(I185*H185,2)</f>
        <v>0</v>
      </c>
      <c r="K185" s="173"/>
      <c r="L185" s="38"/>
      <c r="M185" s="174" t="s">
        <v>1</v>
      </c>
      <c r="N185" s="175" t="s">
        <v>39</v>
      </c>
      <c r="O185" s="76"/>
      <c r="P185" s="176">
        <f>O185*H185</f>
        <v>0</v>
      </c>
      <c r="Q185" s="176">
        <v>0</v>
      </c>
      <c r="R185" s="176">
        <f>Q185*H185</f>
        <v>0</v>
      </c>
      <c r="S185" s="176">
        <v>0.128</v>
      </c>
      <c r="T185" s="177">
        <f>S185*H185</f>
        <v>0.128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78" t="s">
        <v>144</v>
      </c>
      <c r="AT185" s="178" t="s">
        <v>140</v>
      </c>
      <c r="AU185" s="178" t="s">
        <v>145</v>
      </c>
      <c r="AY185" s="18" t="s">
        <v>137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8" t="s">
        <v>145</v>
      </c>
      <c r="BK185" s="179">
        <f>ROUND(I185*H185,2)</f>
        <v>0</v>
      </c>
      <c r="BL185" s="18" t="s">
        <v>144</v>
      </c>
      <c r="BM185" s="178" t="s">
        <v>237</v>
      </c>
    </row>
    <row r="186" s="2" customFormat="1" ht="37.8" customHeight="1">
      <c r="A186" s="37"/>
      <c r="B186" s="165"/>
      <c r="C186" s="166" t="s">
        <v>238</v>
      </c>
      <c r="D186" s="166" t="s">
        <v>140</v>
      </c>
      <c r="E186" s="167" t="s">
        <v>239</v>
      </c>
      <c r="F186" s="168" t="s">
        <v>240</v>
      </c>
      <c r="G186" s="169" t="s">
        <v>241</v>
      </c>
      <c r="H186" s="170">
        <v>3.4319999999999999</v>
      </c>
      <c r="I186" s="171"/>
      <c r="J186" s="172">
        <f>ROUND(I186*H186,2)</f>
        <v>0</v>
      </c>
      <c r="K186" s="173"/>
      <c r="L186" s="38"/>
      <c r="M186" s="174" t="s">
        <v>1</v>
      </c>
      <c r="N186" s="175" t="s">
        <v>39</v>
      </c>
      <c r="O186" s="76"/>
      <c r="P186" s="176">
        <f>O186*H186</f>
        <v>0</v>
      </c>
      <c r="Q186" s="176">
        <v>0</v>
      </c>
      <c r="R186" s="176">
        <f>Q186*H186</f>
        <v>0</v>
      </c>
      <c r="S186" s="176">
        <v>2.2000000000000002</v>
      </c>
      <c r="T186" s="177">
        <f>S186*H186</f>
        <v>7.5504000000000007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78" t="s">
        <v>144</v>
      </c>
      <c r="AT186" s="178" t="s">
        <v>140</v>
      </c>
      <c r="AU186" s="178" t="s">
        <v>145</v>
      </c>
      <c r="AY186" s="18" t="s">
        <v>137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8" t="s">
        <v>145</v>
      </c>
      <c r="BK186" s="179">
        <f>ROUND(I186*H186,2)</f>
        <v>0</v>
      </c>
      <c r="BL186" s="18" t="s">
        <v>144</v>
      </c>
      <c r="BM186" s="178" t="s">
        <v>242</v>
      </c>
    </row>
    <row r="187" s="13" customFormat="1">
      <c r="A187" s="13"/>
      <c r="B187" s="180"/>
      <c r="C187" s="13"/>
      <c r="D187" s="181" t="s">
        <v>171</v>
      </c>
      <c r="E187" s="182" t="s">
        <v>1</v>
      </c>
      <c r="F187" s="183" t="s">
        <v>243</v>
      </c>
      <c r="G187" s="13"/>
      <c r="H187" s="184">
        <v>3.4319999999999999</v>
      </c>
      <c r="I187" s="185"/>
      <c r="J187" s="13"/>
      <c r="K187" s="13"/>
      <c r="L187" s="180"/>
      <c r="M187" s="186"/>
      <c r="N187" s="187"/>
      <c r="O187" s="187"/>
      <c r="P187" s="187"/>
      <c r="Q187" s="187"/>
      <c r="R187" s="187"/>
      <c r="S187" s="187"/>
      <c r="T187" s="18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2" t="s">
        <v>171</v>
      </c>
      <c r="AU187" s="182" t="s">
        <v>145</v>
      </c>
      <c r="AV187" s="13" t="s">
        <v>145</v>
      </c>
      <c r="AW187" s="13" t="s">
        <v>30</v>
      </c>
      <c r="AX187" s="13" t="s">
        <v>78</v>
      </c>
      <c r="AY187" s="182" t="s">
        <v>137</v>
      </c>
    </row>
    <row r="188" s="2" customFormat="1" ht="21.75" customHeight="1">
      <c r="A188" s="37"/>
      <c r="B188" s="165"/>
      <c r="C188" s="166" t="s">
        <v>244</v>
      </c>
      <c r="D188" s="166" t="s">
        <v>140</v>
      </c>
      <c r="E188" s="167" t="s">
        <v>245</v>
      </c>
      <c r="F188" s="168" t="s">
        <v>246</v>
      </c>
      <c r="G188" s="169" t="s">
        <v>149</v>
      </c>
      <c r="H188" s="170">
        <v>28.600000000000001</v>
      </c>
      <c r="I188" s="171"/>
      <c r="J188" s="172">
        <f>ROUND(I188*H188,2)</f>
        <v>0</v>
      </c>
      <c r="K188" s="173"/>
      <c r="L188" s="38"/>
      <c r="M188" s="174" t="s">
        <v>1</v>
      </c>
      <c r="N188" s="175" t="s">
        <v>39</v>
      </c>
      <c r="O188" s="76"/>
      <c r="P188" s="176">
        <f>O188*H188</f>
        <v>0</v>
      </c>
      <c r="Q188" s="176">
        <v>3.472E-06</v>
      </c>
      <c r="R188" s="176">
        <f>Q188*H188</f>
        <v>9.92992E-05</v>
      </c>
      <c r="S188" s="176">
        <v>0</v>
      </c>
      <c r="T188" s="17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78" t="s">
        <v>144</v>
      </c>
      <c r="AT188" s="178" t="s">
        <v>140</v>
      </c>
      <c r="AU188" s="178" t="s">
        <v>145</v>
      </c>
      <c r="AY188" s="18" t="s">
        <v>137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145</v>
      </c>
      <c r="BK188" s="179">
        <f>ROUND(I188*H188,2)</f>
        <v>0</v>
      </c>
      <c r="BL188" s="18" t="s">
        <v>144</v>
      </c>
      <c r="BM188" s="178" t="s">
        <v>247</v>
      </c>
    </row>
    <row r="189" s="2" customFormat="1" ht="21.75" customHeight="1">
      <c r="A189" s="37"/>
      <c r="B189" s="165"/>
      <c r="C189" s="166" t="s">
        <v>248</v>
      </c>
      <c r="D189" s="166" t="s">
        <v>140</v>
      </c>
      <c r="E189" s="167" t="s">
        <v>249</v>
      </c>
      <c r="F189" s="168" t="s">
        <v>250</v>
      </c>
      <c r="G189" s="169" t="s">
        <v>149</v>
      </c>
      <c r="H189" s="170">
        <v>8</v>
      </c>
      <c r="I189" s="171"/>
      <c r="J189" s="172">
        <f>ROUND(I189*H189,2)</f>
        <v>0</v>
      </c>
      <c r="K189" s="173"/>
      <c r="L189" s="38"/>
      <c r="M189" s="174" t="s">
        <v>1</v>
      </c>
      <c r="N189" s="175" t="s">
        <v>39</v>
      </c>
      <c r="O189" s="76"/>
      <c r="P189" s="176">
        <f>O189*H189</f>
        <v>0</v>
      </c>
      <c r="Q189" s="176">
        <v>0</v>
      </c>
      <c r="R189" s="176">
        <f>Q189*H189</f>
        <v>0</v>
      </c>
      <c r="S189" s="176">
        <v>0.075999999999999998</v>
      </c>
      <c r="T189" s="177">
        <f>S189*H189</f>
        <v>0.60799999999999998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78" t="s">
        <v>144</v>
      </c>
      <c r="AT189" s="178" t="s">
        <v>140</v>
      </c>
      <c r="AU189" s="178" t="s">
        <v>145</v>
      </c>
      <c r="AY189" s="18" t="s">
        <v>137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8" t="s">
        <v>145</v>
      </c>
      <c r="BK189" s="179">
        <f>ROUND(I189*H189,2)</f>
        <v>0</v>
      </c>
      <c r="BL189" s="18" t="s">
        <v>144</v>
      </c>
      <c r="BM189" s="178" t="s">
        <v>251</v>
      </c>
    </row>
    <row r="190" s="2" customFormat="1" ht="24.15" customHeight="1">
      <c r="A190" s="37"/>
      <c r="B190" s="165"/>
      <c r="C190" s="166" t="s">
        <v>252</v>
      </c>
      <c r="D190" s="166" t="s">
        <v>140</v>
      </c>
      <c r="E190" s="167" t="s">
        <v>253</v>
      </c>
      <c r="F190" s="168" t="s">
        <v>254</v>
      </c>
      <c r="G190" s="169" t="s">
        <v>143</v>
      </c>
      <c r="H190" s="170">
        <v>8</v>
      </c>
      <c r="I190" s="171"/>
      <c r="J190" s="172">
        <f>ROUND(I190*H190,2)</f>
        <v>0</v>
      </c>
      <c r="K190" s="173"/>
      <c r="L190" s="38"/>
      <c r="M190" s="174" t="s">
        <v>1</v>
      </c>
      <c r="N190" s="175" t="s">
        <v>39</v>
      </c>
      <c r="O190" s="76"/>
      <c r="P190" s="176">
        <f>O190*H190</f>
        <v>0</v>
      </c>
      <c r="Q190" s="176">
        <v>0</v>
      </c>
      <c r="R190" s="176">
        <f>Q190*H190</f>
        <v>0</v>
      </c>
      <c r="S190" s="176">
        <v>0.036999999999999998</v>
      </c>
      <c r="T190" s="177">
        <f>S190*H190</f>
        <v>0.29599999999999999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78" t="s">
        <v>144</v>
      </c>
      <c r="AT190" s="178" t="s">
        <v>140</v>
      </c>
      <c r="AU190" s="178" t="s">
        <v>145</v>
      </c>
      <c r="AY190" s="18" t="s">
        <v>137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145</v>
      </c>
      <c r="BK190" s="179">
        <f>ROUND(I190*H190,2)</f>
        <v>0</v>
      </c>
      <c r="BL190" s="18" t="s">
        <v>144</v>
      </c>
      <c r="BM190" s="178" t="s">
        <v>255</v>
      </c>
    </row>
    <row r="191" s="2" customFormat="1" ht="16.5" customHeight="1">
      <c r="A191" s="37"/>
      <c r="B191" s="165"/>
      <c r="C191" s="166" t="s">
        <v>256</v>
      </c>
      <c r="D191" s="166" t="s">
        <v>140</v>
      </c>
      <c r="E191" s="167" t="s">
        <v>257</v>
      </c>
      <c r="F191" s="168" t="s">
        <v>258</v>
      </c>
      <c r="G191" s="169" t="s">
        <v>143</v>
      </c>
      <c r="H191" s="170">
        <v>6</v>
      </c>
      <c r="I191" s="171"/>
      <c r="J191" s="172">
        <f>ROUND(I191*H191,2)</f>
        <v>0</v>
      </c>
      <c r="K191" s="173"/>
      <c r="L191" s="38"/>
      <c r="M191" s="174" t="s">
        <v>1</v>
      </c>
      <c r="N191" s="175" t="s">
        <v>39</v>
      </c>
      <c r="O191" s="76"/>
      <c r="P191" s="176">
        <f>O191*H191</f>
        <v>0</v>
      </c>
      <c r="Q191" s="176">
        <v>0</v>
      </c>
      <c r="R191" s="176">
        <f>Q191*H191</f>
        <v>0</v>
      </c>
      <c r="S191" s="176">
        <v>0.036999999999999998</v>
      </c>
      <c r="T191" s="177">
        <f>S191*H191</f>
        <v>0.22199999999999998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78" t="s">
        <v>144</v>
      </c>
      <c r="AT191" s="178" t="s">
        <v>140</v>
      </c>
      <c r="AU191" s="178" t="s">
        <v>145</v>
      </c>
      <c r="AY191" s="18" t="s">
        <v>137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8" t="s">
        <v>145</v>
      </c>
      <c r="BK191" s="179">
        <f>ROUND(I191*H191,2)</f>
        <v>0</v>
      </c>
      <c r="BL191" s="18" t="s">
        <v>144</v>
      </c>
      <c r="BM191" s="178" t="s">
        <v>259</v>
      </c>
    </row>
    <row r="192" s="2" customFormat="1" ht="24.15" customHeight="1">
      <c r="A192" s="37"/>
      <c r="B192" s="165"/>
      <c r="C192" s="166" t="s">
        <v>260</v>
      </c>
      <c r="D192" s="166" t="s">
        <v>140</v>
      </c>
      <c r="E192" s="167" t="s">
        <v>261</v>
      </c>
      <c r="F192" s="168" t="s">
        <v>262</v>
      </c>
      <c r="G192" s="169" t="s">
        <v>263</v>
      </c>
      <c r="H192" s="170">
        <v>4</v>
      </c>
      <c r="I192" s="171"/>
      <c r="J192" s="172">
        <f>ROUND(I192*H192,2)</f>
        <v>0</v>
      </c>
      <c r="K192" s="173"/>
      <c r="L192" s="38"/>
      <c r="M192" s="174" t="s">
        <v>1</v>
      </c>
      <c r="N192" s="175" t="s">
        <v>39</v>
      </c>
      <c r="O192" s="76"/>
      <c r="P192" s="176">
        <f>O192*H192</f>
        <v>0</v>
      </c>
      <c r="Q192" s="176">
        <v>0</v>
      </c>
      <c r="R192" s="176">
        <f>Q192*H192</f>
        <v>0</v>
      </c>
      <c r="S192" s="176">
        <v>0.0040000000000000001</v>
      </c>
      <c r="T192" s="177">
        <f>S192*H192</f>
        <v>0.016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78" t="s">
        <v>144</v>
      </c>
      <c r="AT192" s="178" t="s">
        <v>140</v>
      </c>
      <c r="AU192" s="178" t="s">
        <v>145</v>
      </c>
      <c r="AY192" s="18" t="s">
        <v>137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8" t="s">
        <v>145</v>
      </c>
      <c r="BK192" s="179">
        <f>ROUND(I192*H192,2)</f>
        <v>0</v>
      </c>
      <c r="BL192" s="18" t="s">
        <v>144</v>
      </c>
      <c r="BM192" s="178" t="s">
        <v>264</v>
      </c>
    </row>
    <row r="193" s="2" customFormat="1" ht="24.15" customHeight="1">
      <c r="A193" s="37"/>
      <c r="B193" s="165"/>
      <c r="C193" s="166" t="s">
        <v>265</v>
      </c>
      <c r="D193" s="166" t="s">
        <v>140</v>
      </c>
      <c r="E193" s="167" t="s">
        <v>266</v>
      </c>
      <c r="F193" s="168" t="s">
        <v>267</v>
      </c>
      <c r="G193" s="169" t="s">
        <v>143</v>
      </c>
      <c r="H193" s="170">
        <v>102</v>
      </c>
      <c r="I193" s="171"/>
      <c r="J193" s="172">
        <f>ROUND(I193*H193,2)</f>
        <v>0</v>
      </c>
      <c r="K193" s="173"/>
      <c r="L193" s="38"/>
      <c r="M193" s="174" t="s">
        <v>1</v>
      </c>
      <c r="N193" s="175" t="s">
        <v>39</v>
      </c>
      <c r="O193" s="76"/>
      <c r="P193" s="176">
        <f>O193*H193</f>
        <v>0</v>
      </c>
      <c r="Q193" s="176">
        <v>0</v>
      </c>
      <c r="R193" s="176">
        <f>Q193*H193</f>
        <v>0</v>
      </c>
      <c r="S193" s="176">
        <v>0.002</v>
      </c>
      <c r="T193" s="177">
        <f>S193*H193</f>
        <v>0.20400000000000002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78" t="s">
        <v>144</v>
      </c>
      <c r="AT193" s="178" t="s">
        <v>140</v>
      </c>
      <c r="AU193" s="178" t="s">
        <v>145</v>
      </c>
      <c r="AY193" s="18" t="s">
        <v>137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145</v>
      </c>
      <c r="BK193" s="179">
        <f>ROUND(I193*H193,2)</f>
        <v>0</v>
      </c>
      <c r="BL193" s="18" t="s">
        <v>144</v>
      </c>
      <c r="BM193" s="178" t="s">
        <v>268</v>
      </c>
    </row>
    <row r="194" s="2" customFormat="1" ht="24.15" customHeight="1">
      <c r="A194" s="37"/>
      <c r="B194" s="165"/>
      <c r="C194" s="166" t="s">
        <v>269</v>
      </c>
      <c r="D194" s="166" t="s">
        <v>140</v>
      </c>
      <c r="E194" s="167" t="s">
        <v>270</v>
      </c>
      <c r="F194" s="168" t="s">
        <v>271</v>
      </c>
      <c r="G194" s="169" t="s">
        <v>263</v>
      </c>
      <c r="H194" s="170">
        <v>8</v>
      </c>
      <c r="I194" s="171"/>
      <c r="J194" s="172">
        <f>ROUND(I194*H194,2)</f>
        <v>0</v>
      </c>
      <c r="K194" s="173"/>
      <c r="L194" s="38"/>
      <c r="M194" s="174" t="s">
        <v>1</v>
      </c>
      <c r="N194" s="175" t="s">
        <v>39</v>
      </c>
      <c r="O194" s="76"/>
      <c r="P194" s="176">
        <f>O194*H194</f>
        <v>0</v>
      </c>
      <c r="Q194" s="176">
        <v>0</v>
      </c>
      <c r="R194" s="176">
        <f>Q194*H194</f>
        <v>0</v>
      </c>
      <c r="S194" s="176">
        <v>0.001</v>
      </c>
      <c r="T194" s="177">
        <f>S194*H194</f>
        <v>0.0080000000000000002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78" t="s">
        <v>144</v>
      </c>
      <c r="AT194" s="178" t="s">
        <v>140</v>
      </c>
      <c r="AU194" s="178" t="s">
        <v>145</v>
      </c>
      <c r="AY194" s="18" t="s">
        <v>137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145</v>
      </c>
      <c r="BK194" s="179">
        <f>ROUND(I194*H194,2)</f>
        <v>0</v>
      </c>
      <c r="BL194" s="18" t="s">
        <v>144</v>
      </c>
      <c r="BM194" s="178" t="s">
        <v>272</v>
      </c>
    </row>
    <row r="195" s="2" customFormat="1" ht="37.8" customHeight="1">
      <c r="A195" s="37"/>
      <c r="B195" s="165"/>
      <c r="C195" s="166" t="s">
        <v>273</v>
      </c>
      <c r="D195" s="166" t="s">
        <v>140</v>
      </c>
      <c r="E195" s="167" t="s">
        <v>274</v>
      </c>
      <c r="F195" s="168" t="s">
        <v>275</v>
      </c>
      <c r="G195" s="169" t="s">
        <v>149</v>
      </c>
      <c r="H195" s="170">
        <v>28.600000000000001</v>
      </c>
      <c r="I195" s="171"/>
      <c r="J195" s="172">
        <f>ROUND(I195*H195,2)</f>
        <v>0</v>
      </c>
      <c r="K195" s="173"/>
      <c r="L195" s="38"/>
      <c r="M195" s="174" t="s">
        <v>1</v>
      </c>
      <c r="N195" s="175" t="s">
        <v>39</v>
      </c>
      <c r="O195" s="76"/>
      <c r="P195" s="176">
        <f>O195*H195</f>
        <v>0</v>
      </c>
      <c r="Q195" s="176">
        <v>0</v>
      </c>
      <c r="R195" s="176">
        <f>Q195*H195</f>
        <v>0</v>
      </c>
      <c r="S195" s="176">
        <v>0.01</v>
      </c>
      <c r="T195" s="177">
        <f>S195*H195</f>
        <v>0.28600000000000003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78" t="s">
        <v>144</v>
      </c>
      <c r="AT195" s="178" t="s">
        <v>140</v>
      </c>
      <c r="AU195" s="178" t="s">
        <v>145</v>
      </c>
      <c r="AY195" s="18" t="s">
        <v>137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8" t="s">
        <v>145</v>
      </c>
      <c r="BK195" s="179">
        <f>ROUND(I195*H195,2)</f>
        <v>0</v>
      </c>
      <c r="BL195" s="18" t="s">
        <v>144</v>
      </c>
      <c r="BM195" s="178" t="s">
        <v>276</v>
      </c>
    </row>
    <row r="196" s="2" customFormat="1" ht="24.15" customHeight="1">
      <c r="A196" s="37"/>
      <c r="B196" s="165"/>
      <c r="C196" s="166" t="s">
        <v>277</v>
      </c>
      <c r="D196" s="166" t="s">
        <v>140</v>
      </c>
      <c r="E196" s="167" t="s">
        <v>278</v>
      </c>
      <c r="F196" s="168" t="s">
        <v>279</v>
      </c>
      <c r="G196" s="169" t="s">
        <v>149</v>
      </c>
      <c r="H196" s="170">
        <v>99.5</v>
      </c>
      <c r="I196" s="171"/>
      <c r="J196" s="172">
        <f>ROUND(I196*H196,2)</f>
        <v>0</v>
      </c>
      <c r="K196" s="173"/>
      <c r="L196" s="38"/>
      <c r="M196" s="174" t="s">
        <v>1</v>
      </c>
      <c r="N196" s="175" t="s">
        <v>39</v>
      </c>
      <c r="O196" s="76"/>
      <c r="P196" s="176">
        <f>O196*H196</f>
        <v>0</v>
      </c>
      <c r="Q196" s="176">
        <v>0</v>
      </c>
      <c r="R196" s="176">
        <f>Q196*H196</f>
        <v>0</v>
      </c>
      <c r="S196" s="176">
        <v>0.01</v>
      </c>
      <c r="T196" s="177">
        <f>S196*H196</f>
        <v>0.995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78" t="s">
        <v>144</v>
      </c>
      <c r="AT196" s="178" t="s">
        <v>140</v>
      </c>
      <c r="AU196" s="178" t="s">
        <v>145</v>
      </c>
      <c r="AY196" s="18" t="s">
        <v>137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145</v>
      </c>
      <c r="BK196" s="179">
        <f>ROUND(I196*H196,2)</f>
        <v>0</v>
      </c>
      <c r="BL196" s="18" t="s">
        <v>144</v>
      </c>
      <c r="BM196" s="178" t="s">
        <v>280</v>
      </c>
    </row>
    <row r="197" s="2" customFormat="1" ht="16.5" customHeight="1">
      <c r="A197" s="37"/>
      <c r="B197" s="165"/>
      <c r="C197" s="166" t="s">
        <v>281</v>
      </c>
      <c r="D197" s="166" t="s">
        <v>140</v>
      </c>
      <c r="E197" s="167" t="s">
        <v>282</v>
      </c>
      <c r="F197" s="168" t="s">
        <v>283</v>
      </c>
      <c r="G197" s="169" t="s">
        <v>284</v>
      </c>
      <c r="H197" s="170">
        <v>24</v>
      </c>
      <c r="I197" s="171"/>
      <c r="J197" s="172">
        <f>ROUND(I197*H197,2)</f>
        <v>0</v>
      </c>
      <c r="K197" s="173"/>
      <c r="L197" s="38"/>
      <c r="M197" s="174" t="s">
        <v>1</v>
      </c>
      <c r="N197" s="175" t="s">
        <v>39</v>
      </c>
      <c r="O197" s="76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78" t="s">
        <v>285</v>
      </c>
      <c r="AT197" s="178" t="s">
        <v>140</v>
      </c>
      <c r="AU197" s="178" t="s">
        <v>145</v>
      </c>
      <c r="AY197" s="18" t="s">
        <v>137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8" t="s">
        <v>145</v>
      </c>
      <c r="BK197" s="179">
        <f>ROUND(I197*H197,2)</f>
        <v>0</v>
      </c>
      <c r="BL197" s="18" t="s">
        <v>285</v>
      </c>
      <c r="BM197" s="178" t="s">
        <v>286</v>
      </c>
    </row>
    <row r="198" s="12" customFormat="1" ht="22.8" customHeight="1">
      <c r="A198" s="12"/>
      <c r="B198" s="152"/>
      <c r="C198" s="12"/>
      <c r="D198" s="153" t="s">
        <v>72</v>
      </c>
      <c r="E198" s="163" t="s">
        <v>287</v>
      </c>
      <c r="F198" s="163" t="s">
        <v>288</v>
      </c>
      <c r="G198" s="12"/>
      <c r="H198" s="12"/>
      <c r="I198" s="155"/>
      <c r="J198" s="164">
        <f>BK198</f>
        <v>0</v>
      </c>
      <c r="K198" s="12"/>
      <c r="L198" s="152"/>
      <c r="M198" s="157"/>
      <c r="N198" s="158"/>
      <c r="O198" s="158"/>
      <c r="P198" s="159">
        <f>SUM(P199:P212)</f>
        <v>0</v>
      </c>
      <c r="Q198" s="158"/>
      <c r="R198" s="159">
        <f>SUM(R199:R212)</f>
        <v>0</v>
      </c>
      <c r="S198" s="158"/>
      <c r="T198" s="160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3" t="s">
        <v>78</v>
      </c>
      <c r="AT198" s="161" t="s">
        <v>72</v>
      </c>
      <c r="AU198" s="161" t="s">
        <v>78</v>
      </c>
      <c r="AY198" s="153" t="s">
        <v>137</v>
      </c>
      <c r="BK198" s="162">
        <f>SUM(BK199:BK212)</f>
        <v>0</v>
      </c>
    </row>
    <row r="199" s="2" customFormat="1" ht="21.75" customHeight="1">
      <c r="A199" s="37"/>
      <c r="B199" s="165"/>
      <c r="C199" s="166" t="s">
        <v>289</v>
      </c>
      <c r="D199" s="166" t="s">
        <v>140</v>
      </c>
      <c r="E199" s="167" t="s">
        <v>290</v>
      </c>
      <c r="F199" s="168" t="s">
        <v>291</v>
      </c>
      <c r="G199" s="169" t="s">
        <v>292</v>
      </c>
      <c r="H199" s="170">
        <v>13.074999999999999</v>
      </c>
      <c r="I199" s="171"/>
      <c r="J199" s="172">
        <f>ROUND(I199*H199,2)</f>
        <v>0</v>
      </c>
      <c r="K199" s="173"/>
      <c r="L199" s="38"/>
      <c r="M199" s="174" t="s">
        <v>1</v>
      </c>
      <c r="N199" s="175" t="s">
        <v>39</v>
      </c>
      <c r="O199" s="76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78" t="s">
        <v>144</v>
      </c>
      <c r="AT199" s="178" t="s">
        <v>140</v>
      </c>
      <c r="AU199" s="178" t="s">
        <v>145</v>
      </c>
      <c r="AY199" s="18" t="s">
        <v>137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8" t="s">
        <v>145</v>
      </c>
      <c r="BK199" s="179">
        <f>ROUND(I199*H199,2)</f>
        <v>0</v>
      </c>
      <c r="BL199" s="18" t="s">
        <v>144</v>
      </c>
      <c r="BM199" s="178" t="s">
        <v>293</v>
      </c>
    </row>
    <row r="200" s="2" customFormat="1" ht="24.15" customHeight="1">
      <c r="A200" s="37"/>
      <c r="B200" s="165"/>
      <c r="C200" s="166" t="s">
        <v>294</v>
      </c>
      <c r="D200" s="166" t="s">
        <v>140</v>
      </c>
      <c r="E200" s="167" t="s">
        <v>295</v>
      </c>
      <c r="F200" s="168" t="s">
        <v>296</v>
      </c>
      <c r="G200" s="169" t="s">
        <v>292</v>
      </c>
      <c r="H200" s="170">
        <v>13.074999999999999</v>
      </c>
      <c r="I200" s="171"/>
      <c r="J200" s="172">
        <f>ROUND(I200*H200,2)</f>
        <v>0</v>
      </c>
      <c r="K200" s="173"/>
      <c r="L200" s="38"/>
      <c r="M200" s="174" t="s">
        <v>1</v>
      </c>
      <c r="N200" s="175" t="s">
        <v>39</v>
      </c>
      <c r="O200" s="76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8" t="s">
        <v>144</v>
      </c>
      <c r="AT200" s="178" t="s">
        <v>140</v>
      </c>
      <c r="AU200" s="178" t="s">
        <v>145</v>
      </c>
      <c r="AY200" s="18" t="s">
        <v>137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145</v>
      </c>
      <c r="BK200" s="179">
        <f>ROUND(I200*H200,2)</f>
        <v>0</v>
      </c>
      <c r="BL200" s="18" t="s">
        <v>144</v>
      </c>
      <c r="BM200" s="178" t="s">
        <v>297</v>
      </c>
    </row>
    <row r="201" s="2" customFormat="1" ht="33" customHeight="1">
      <c r="A201" s="37"/>
      <c r="B201" s="165"/>
      <c r="C201" s="166" t="s">
        <v>298</v>
      </c>
      <c r="D201" s="166" t="s">
        <v>140</v>
      </c>
      <c r="E201" s="167" t="s">
        <v>299</v>
      </c>
      <c r="F201" s="168" t="s">
        <v>300</v>
      </c>
      <c r="G201" s="169" t="s">
        <v>292</v>
      </c>
      <c r="H201" s="170">
        <v>13.074999999999999</v>
      </c>
      <c r="I201" s="171"/>
      <c r="J201" s="172">
        <f>ROUND(I201*H201,2)</f>
        <v>0</v>
      </c>
      <c r="K201" s="173"/>
      <c r="L201" s="38"/>
      <c r="M201" s="174" t="s">
        <v>1</v>
      </c>
      <c r="N201" s="175" t="s">
        <v>39</v>
      </c>
      <c r="O201" s="76"/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78" t="s">
        <v>144</v>
      </c>
      <c r="AT201" s="178" t="s">
        <v>140</v>
      </c>
      <c r="AU201" s="178" t="s">
        <v>145</v>
      </c>
      <c r="AY201" s="18" t="s">
        <v>137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145</v>
      </c>
      <c r="BK201" s="179">
        <f>ROUND(I201*H201,2)</f>
        <v>0</v>
      </c>
      <c r="BL201" s="18" t="s">
        <v>144</v>
      </c>
      <c r="BM201" s="178" t="s">
        <v>301</v>
      </c>
    </row>
    <row r="202" s="2" customFormat="1" ht="24.15" customHeight="1">
      <c r="A202" s="37"/>
      <c r="B202" s="165"/>
      <c r="C202" s="166" t="s">
        <v>302</v>
      </c>
      <c r="D202" s="166" t="s">
        <v>140</v>
      </c>
      <c r="E202" s="167" t="s">
        <v>303</v>
      </c>
      <c r="F202" s="168" t="s">
        <v>304</v>
      </c>
      <c r="G202" s="169" t="s">
        <v>292</v>
      </c>
      <c r="H202" s="170">
        <v>13.074999999999999</v>
      </c>
      <c r="I202" s="171"/>
      <c r="J202" s="172">
        <f>ROUND(I202*H202,2)</f>
        <v>0</v>
      </c>
      <c r="K202" s="173"/>
      <c r="L202" s="38"/>
      <c r="M202" s="174" t="s">
        <v>1</v>
      </c>
      <c r="N202" s="175" t="s">
        <v>39</v>
      </c>
      <c r="O202" s="76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78" t="s">
        <v>144</v>
      </c>
      <c r="AT202" s="178" t="s">
        <v>140</v>
      </c>
      <c r="AU202" s="178" t="s">
        <v>145</v>
      </c>
      <c r="AY202" s="18" t="s">
        <v>137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145</v>
      </c>
      <c r="BK202" s="179">
        <f>ROUND(I202*H202,2)</f>
        <v>0</v>
      </c>
      <c r="BL202" s="18" t="s">
        <v>144</v>
      </c>
      <c r="BM202" s="178" t="s">
        <v>305</v>
      </c>
    </row>
    <row r="203" s="2" customFormat="1" ht="33" customHeight="1">
      <c r="A203" s="37"/>
      <c r="B203" s="165"/>
      <c r="C203" s="166" t="s">
        <v>306</v>
      </c>
      <c r="D203" s="166" t="s">
        <v>140</v>
      </c>
      <c r="E203" s="167" t="s">
        <v>307</v>
      </c>
      <c r="F203" s="168" t="s">
        <v>308</v>
      </c>
      <c r="G203" s="169" t="s">
        <v>292</v>
      </c>
      <c r="H203" s="170">
        <v>39.225000000000001</v>
      </c>
      <c r="I203" s="171"/>
      <c r="J203" s="172">
        <f>ROUND(I203*H203,2)</f>
        <v>0</v>
      </c>
      <c r="K203" s="173"/>
      <c r="L203" s="38"/>
      <c r="M203" s="174" t="s">
        <v>1</v>
      </c>
      <c r="N203" s="175" t="s">
        <v>39</v>
      </c>
      <c r="O203" s="76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78" t="s">
        <v>144</v>
      </c>
      <c r="AT203" s="178" t="s">
        <v>140</v>
      </c>
      <c r="AU203" s="178" t="s">
        <v>145</v>
      </c>
      <c r="AY203" s="18" t="s">
        <v>137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145</v>
      </c>
      <c r="BK203" s="179">
        <f>ROUND(I203*H203,2)</f>
        <v>0</v>
      </c>
      <c r="BL203" s="18" t="s">
        <v>144</v>
      </c>
      <c r="BM203" s="178" t="s">
        <v>309</v>
      </c>
    </row>
    <row r="204" s="13" customFormat="1">
      <c r="A204" s="13"/>
      <c r="B204" s="180"/>
      <c r="C204" s="13"/>
      <c r="D204" s="181" t="s">
        <v>171</v>
      </c>
      <c r="E204" s="13"/>
      <c r="F204" s="183" t="s">
        <v>310</v>
      </c>
      <c r="G204" s="13"/>
      <c r="H204" s="184">
        <v>39.225000000000001</v>
      </c>
      <c r="I204" s="185"/>
      <c r="J204" s="13"/>
      <c r="K204" s="13"/>
      <c r="L204" s="180"/>
      <c r="M204" s="186"/>
      <c r="N204" s="187"/>
      <c r="O204" s="187"/>
      <c r="P204" s="187"/>
      <c r="Q204" s="187"/>
      <c r="R204" s="187"/>
      <c r="S204" s="187"/>
      <c r="T204" s="18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2" t="s">
        <v>171</v>
      </c>
      <c r="AU204" s="182" t="s">
        <v>145</v>
      </c>
      <c r="AV204" s="13" t="s">
        <v>145</v>
      </c>
      <c r="AW204" s="13" t="s">
        <v>3</v>
      </c>
      <c r="AX204" s="13" t="s">
        <v>78</v>
      </c>
      <c r="AY204" s="182" t="s">
        <v>137</v>
      </c>
    </row>
    <row r="205" s="2" customFormat="1" ht="24.15" customHeight="1">
      <c r="A205" s="37"/>
      <c r="B205" s="165"/>
      <c r="C205" s="166" t="s">
        <v>311</v>
      </c>
      <c r="D205" s="166" t="s">
        <v>140</v>
      </c>
      <c r="E205" s="167" t="s">
        <v>312</v>
      </c>
      <c r="F205" s="168" t="s">
        <v>313</v>
      </c>
      <c r="G205" s="169" t="s">
        <v>292</v>
      </c>
      <c r="H205" s="170">
        <v>13.074999999999999</v>
      </c>
      <c r="I205" s="171"/>
      <c r="J205" s="172">
        <f>ROUND(I205*H205,2)</f>
        <v>0</v>
      </c>
      <c r="K205" s="173"/>
      <c r="L205" s="38"/>
      <c r="M205" s="174" t="s">
        <v>1</v>
      </c>
      <c r="N205" s="175" t="s">
        <v>39</v>
      </c>
      <c r="O205" s="76"/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78" t="s">
        <v>144</v>
      </c>
      <c r="AT205" s="178" t="s">
        <v>140</v>
      </c>
      <c r="AU205" s="178" t="s">
        <v>145</v>
      </c>
      <c r="AY205" s="18" t="s">
        <v>137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18" t="s">
        <v>145</v>
      </c>
      <c r="BK205" s="179">
        <f>ROUND(I205*H205,2)</f>
        <v>0</v>
      </c>
      <c r="BL205" s="18" t="s">
        <v>144</v>
      </c>
      <c r="BM205" s="178" t="s">
        <v>314</v>
      </c>
    </row>
    <row r="206" s="2" customFormat="1" ht="24.15" customHeight="1">
      <c r="A206" s="37"/>
      <c r="B206" s="165"/>
      <c r="C206" s="166" t="s">
        <v>315</v>
      </c>
      <c r="D206" s="166" t="s">
        <v>140</v>
      </c>
      <c r="E206" s="167" t="s">
        <v>316</v>
      </c>
      <c r="F206" s="168" t="s">
        <v>317</v>
      </c>
      <c r="G206" s="169" t="s">
        <v>292</v>
      </c>
      <c r="H206" s="170">
        <v>209.19999999999999</v>
      </c>
      <c r="I206" s="171"/>
      <c r="J206" s="172">
        <f>ROUND(I206*H206,2)</f>
        <v>0</v>
      </c>
      <c r="K206" s="173"/>
      <c r="L206" s="38"/>
      <c r="M206" s="174" t="s">
        <v>1</v>
      </c>
      <c r="N206" s="175" t="s">
        <v>39</v>
      </c>
      <c r="O206" s="76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78" t="s">
        <v>144</v>
      </c>
      <c r="AT206" s="178" t="s">
        <v>140</v>
      </c>
      <c r="AU206" s="178" t="s">
        <v>145</v>
      </c>
      <c r="AY206" s="18" t="s">
        <v>137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8" t="s">
        <v>145</v>
      </c>
      <c r="BK206" s="179">
        <f>ROUND(I206*H206,2)</f>
        <v>0</v>
      </c>
      <c r="BL206" s="18" t="s">
        <v>144</v>
      </c>
      <c r="BM206" s="178" t="s">
        <v>318</v>
      </c>
    </row>
    <row r="207" s="13" customFormat="1">
      <c r="A207" s="13"/>
      <c r="B207" s="180"/>
      <c r="C207" s="13"/>
      <c r="D207" s="181" t="s">
        <v>171</v>
      </c>
      <c r="E207" s="13"/>
      <c r="F207" s="183" t="s">
        <v>319</v>
      </c>
      <c r="G207" s="13"/>
      <c r="H207" s="184">
        <v>209.19999999999999</v>
      </c>
      <c r="I207" s="185"/>
      <c r="J207" s="13"/>
      <c r="K207" s="13"/>
      <c r="L207" s="180"/>
      <c r="M207" s="186"/>
      <c r="N207" s="187"/>
      <c r="O207" s="187"/>
      <c r="P207" s="187"/>
      <c r="Q207" s="187"/>
      <c r="R207" s="187"/>
      <c r="S207" s="187"/>
      <c r="T207" s="18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2" t="s">
        <v>171</v>
      </c>
      <c r="AU207" s="182" t="s">
        <v>145</v>
      </c>
      <c r="AV207" s="13" t="s">
        <v>145</v>
      </c>
      <c r="AW207" s="13" t="s">
        <v>3</v>
      </c>
      <c r="AX207" s="13" t="s">
        <v>78</v>
      </c>
      <c r="AY207" s="182" t="s">
        <v>137</v>
      </c>
    </row>
    <row r="208" s="2" customFormat="1" ht="49.05" customHeight="1">
      <c r="A208" s="37"/>
      <c r="B208" s="165"/>
      <c r="C208" s="166" t="s">
        <v>320</v>
      </c>
      <c r="D208" s="166" t="s">
        <v>140</v>
      </c>
      <c r="E208" s="167" t="s">
        <v>321</v>
      </c>
      <c r="F208" s="168" t="s">
        <v>322</v>
      </c>
      <c r="G208" s="169" t="s">
        <v>292</v>
      </c>
      <c r="H208" s="170">
        <v>13.074999999999999</v>
      </c>
      <c r="I208" s="171"/>
      <c r="J208" s="172">
        <f>ROUND(I208*H208,2)</f>
        <v>0</v>
      </c>
      <c r="K208" s="173"/>
      <c r="L208" s="38"/>
      <c r="M208" s="174" t="s">
        <v>1</v>
      </c>
      <c r="N208" s="175" t="s">
        <v>39</v>
      </c>
      <c r="O208" s="76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78" t="s">
        <v>144</v>
      </c>
      <c r="AT208" s="178" t="s">
        <v>140</v>
      </c>
      <c r="AU208" s="178" t="s">
        <v>145</v>
      </c>
      <c r="AY208" s="18" t="s">
        <v>137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8" t="s">
        <v>145</v>
      </c>
      <c r="BK208" s="179">
        <f>ROUND(I208*H208,2)</f>
        <v>0</v>
      </c>
      <c r="BL208" s="18" t="s">
        <v>144</v>
      </c>
      <c r="BM208" s="178" t="s">
        <v>323</v>
      </c>
    </row>
    <row r="209" s="2" customFormat="1" ht="33" customHeight="1">
      <c r="A209" s="37"/>
      <c r="B209" s="165"/>
      <c r="C209" s="166" t="s">
        <v>324</v>
      </c>
      <c r="D209" s="166" t="s">
        <v>140</v>
      </c>
      <c r="E209" s="167" t="s">
        <v>325</v>
      </c>
      <c r="F209" s="168" t="s">
        <v>326</v>
      </c>
      <c r="G209" s="169" t="s">
        <v>292</v>
      </c>
      <c r="H209" s="170">
        <v>0.65400000000000003</v>
      </c>
      <c r="I209" s="171"/>
      <c r="J209" s="172">
        <f>ROUND(I209*H209,2)</f>
        <v>0</v>
      </c>
      <c r="K209" s="173"/>
      <c r="L209" s="38"/>
      <c r="M209" s="174" t="s">
        <v>1</v>
      </c>
      <c r="N209" s="175" t="s">
        <v>39</v>
      </c>
      <c r="O209" s="76"/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78" t="s">
        <v>144</v>
      </c>
      <c r="AT209" s="178" t="s">
        <v>140</v>
      </c>
      <c r="AU209" s="178" t="s">
        <v>145</v>
      </c>
      <c r="AY209" s="18" t="s">
        <v>137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18" t="s">
        <v>145</v>
      </c>
      <c r="BK209" s="179">
        <f>ROUND(I209*H209,2)</f>
        <v>0</v>
      </c>
      <c r="BL209" s="18" t="s">
        <v>144</v>
      </c>
      <c r="BM209" s="178" t="s">
        <v>327</v>
      </c>
    </row>
    <row r="210" s="13" customFormat="1">
      <c r="A210" s="13"/>
      <c r="B210" s="180"/>
      <c r="C210" s="13"/>
      <c r="D210" s="181" t="s">
        <v>171</v>
      </c>
      <c r="E210" s="13"/>
      <c r="F210" s="183" t="s">
        <v>328</v>
      </c>
      <c r="G210" s="13"/>
      <c r="H210" s="184">
        <v>0.65400000000000003</v>
      </c>
      <c r="I210" s="185"/>
      <c r="J210" s="13"/>
      <c r="K210" s="13"/>
      <c r="L210" s="180"/>
      <c r="M210" s="186"/>
      <c r="N210" s="187"/>
      <c r="O210" s="187"/>
      <c r="P210" s="187"/>
      <c r="Q210" s="187"/>
      <c r="R210" s="187"/>
      <c r="S210" s="187"/>
      <c r="T210" s="18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2" t="s">
        <v>171</v>
      </c>
      <c r="AU210" s="182" t="s">
        <v>145</v>
      </c>
      <c r="AV210" s="13" t="s">
        <v>145</v>
      </c>
      <c r="AW210" s="13" t="s">
        <v>3</v>
      </c>
      <c r="AX210" s="13" t="s">
        <v>78</v>
      </c>
      <c r="AY210" s="182" t="s">
        <v>137</v>
      </c>
    </row>
    <row r="211" s="2" customFormat="1" ht="21.75" customHeight="1">
      <c r="A211" s="37"/>
      <c r="B211" s="165"/>
      <c r="C211" s="166" t="s">
        <v>329</v>
      </c>
      <c r="D211" s="166" t="s">
        <v>140</v>
      </c>
      <c r="E211" s="167" t="s">
        <v>330</v>
      </c>
      <c r="F211" s="168" t="s">
        <v>331</v>
      </c>
      <c r="G211" s="169" t="s">
        <v>292</v>
      </c>
      <c r="H211" s="170">
        <v>7.1970000000000001</v>
      </c>
      <c r="I211" s="171"/>
      <c r="J211" s="172">
        <f>ROUND(I211*H211,2)</f>
        <v>0</v>
      </c>
      <c r="K211" s="173"/>
      <c r="L211" s="38"/>
      <c r="M211" s="174" t="s">
        <v>1</v>
      </c>
      <c r="N211" s="175" t="s">
        <v>39</v>
      </c>
      <c r="O211" s="76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78" t="s">
        <v>144</v>
      </c>
      <c r="AT211" s="178" t="s">
        <v>140</v>
      </c>
      <c r="AU211" s="178" t="s">
        <v>145</v>
      </c>
      <c r="AY211" s="18" t="s">
        <v>137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145</v>
      </c>
      <c r="BK211" s="179">
        <f>ROUND(I211*H211,2)</f>
        <v>0</v>
      </c>
      <c r="BL211" s="18" t="s">
        <v>144</v>
      </c>
      <c r="BM211" s="178" t="s">
        <v>332</v>
      </c>
    </row>
    <row r="212" s="13" customFormat="1">
      <c r="A212" s="13"/>
      <c r="B212" s="180"/>
      <c r="C212" s="13"/>
      <c r="D212" s="181" t="s">
        <v>171</v>
      </c>
      <c r="E212" s="13"/>
      <c r="F212" s="183" t="s">
        <v>333</v>
      </c>
      <c r="G212" s="13"/>
      <c r="H212" s="184">
        <v>7.1970000000000001</v>
      </c>
      <c r="I212" s="185"/>
      <c r="J212" s="13"/>
      <c r="K212" s="13"/>
      <c r="L212" s="180"/>
      <c r="M212" s="186"/>
      <c r="N212" s="187"/>
      <c r="O212" s="187"/>
      <c r="P212" s="187"/>
      <c r="Q212" s="187"/>
      <c r="R212" s="187"/>
      <c r="S212" s="187"/>
      <c r="T212" s="18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2" t="s">
        <v>171</v>
      </c>
      <c r="AU212" s="182" t="s">
        <v>145</v>
      </c>
      <c r="AV212" s="13" t="s">
        <v>145</v>
      </c>
      <c r="AW212" s="13" t="s">
        <v>3</v>
      </c>
      <c r="AX212" s="13" t="s">
        <v>78</v>
      </c>
      <c r="AY212" s="182" t="s">
        <v>137</v>
      </c>
    </row>
    <row r="213" s="12" customFormat="1" ht="25.92" customHeight="1">
      <c r="A213" s="12"/>
      <c r="B213" s="152"/>
      <c r="C213" s="12"/>
      <c r="D213" s="153" t="s">
        <v>72</v>
      </c>
      <c r="E213" s="154" t="s">
        <v>334</v>
      </c>
      <c r="F213" s="154" t="s">
        <v>335</v>
      </c>
      <c r="G213" s="12"/>
      <c r="H213" s="12"/>
      <c r="I213" s="155"/>
      <c r="J213" s="156">
        <f>BK213</f>
        <v>0</v>
      </c>
      <c r="K213" s="12"/>
      <c r="L213" s="152"/>
      <c r="M213" s="157"/>
      <c r="N213" s="158"/>
      <c r="O213" s="158"/>
      <c r="P213" s="159">
        <f>SUM(P214:P216)</f>
        <v>0</v>
      </c>
      <c r="Q213" s="158"/>
      <c r="R213" s="159">
        <f>SUM(R214:R216)</f>
        <v>0</v>
      </c>
      <c r="S213" s="158"/>
      <c r="T213" s="160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53" t="s">
        <v>78</v>
      </c>
      <c r="AT213" s="161" t="s">
        <v>72</v>
      </c>
      <c r="AU213" s="161" t="s">
        <v>73</v>
      </c>
      <c r="AY213" s="153" t="s">
        <v>137</v>
      </c>
      <c r="BK213" s="162">
        <f>SUM(BK214:BK216)</f>
        <v>0</v>
      </c>
    </row>
    <row r="214" s="2" customFormat="1" ht="24.15" customHeight="1">
      <c r="A214" s="37"/>
      <c r="B214" s="165"/>
      <c r="C214" s="166" t="s">
        <v>336</v>
      </c>
      <c r="D214" s="166" t="s">
        <v>140</v>
      </c>
      <c r="E214" s="167" t="s">
        <v>337</v>
      </c>
      <c r="F214" s="168" t="s">
        <v>338</v>
      </c>
      <c r="G214" s="169" t="s">
        <v>339</v>
      </c>
      <c r="H214" s="170">
        <v>1</v>
      </c>
      <c r="I214" s="171"/>
      <c r="J214" s="172">
        <f>ROUND(I214*H214,2)</f>
        <v>0</v>
      </c>
      <c r="K214" s="173"/>
      <c r="L214" s="38"/>
      <c r="M214" s="174" t="s">
        <v>1</v>
      </c>
      <c r="N214" s="175" t="s">
        <v>39</v>
      </c>
      <c r="O214" s="76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78" t="s">
        <v>144</v>
      </c>
      <c r="AT214" s="178" t="s">
        <v>140</v>
      </c>
      <c r="AU214" s="178" t="s">
        <v>78</v>
      </c>
      <c r="AY214" s="18" t="s">
        <v>137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8" t="s">
        <v>145</v>
      </c>
      <c r="BK214" s="179">
        <f>ROUND(I214*H214,2)</f>
        <v>0</v>
      </c>
      <c r="BL214" s="18" t="s">
        <v>144</v>
      </c>
      <c r="BM214" s="178" t="s">
        <v>340</v>
      </c>
    </row>
    <row r="215" s="2" customFormat="1" ht="16.5" customHeight="1">
      <c r="A215" s="37"/>
      <c r="B215" s="165"/>
      <c r="C215" s="166" t="s">
        <v>341</v>
      </c>
      <c r="D215" s="166" t="s">
        <v>140</v>
      </c>
      <c r="E215" s="167" t="s">
        <v>342</v>
      </c>
      <c r="F215" s="168" t="s">
        <v>343</v>
      </c>
      <c r="G215" s="169" t="s">
        <v>344</v>
      </c>
      <c r="H215" s="170">
        <v>40</v>
      </c>
      <c r="I215" s="171"/>
      <c r="J215" s="172">
        <f>ROUND(I215*H215,2)</f>
        <v>0</v>
      </c>
      <c r="K215" s="173"/>
      <c r="L215" s="38"/>
      <c r="M215" s="174" t="s">
        <v>1</v>
      </c>
      <c r="N215" s="175" t="s">
        <v>39</v>
      </c>
      <c r="O215" s="76"/>
      <c r="P215" s="176">
        <f>O215*H215</f>
        <v>0</v>
      </c>
      <c r="Q215" s="176">
        <v>0</v>
      </c>
      <c r="R215" s="176">
        <f>Q215*H215</f>
        <v>0</v>
      </c>
      <c r="S215" s="176">
        <v>0</v>
      </c>
      <c r="T215" s="17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78" t="s">
        <v>144</v>
      </c>
      <c r="AT215" s="178" t="s">
        <v>140</v>
      </c>
      <c r="AU215" s="178" t="s">
        <v>78</v>
      </c>
      <c r="AY215" s="18" t="s">
        <v>137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8" t="s">
        <v>145</v>
      </c>
      <c r="BK215" s="179">
        <f>ROUND(I215*H215,2)</f>
        <v>0</v>
      </c>
      <c r="BL215" s="18" t="s">
        <v>144</v>
      </c>
      <c r="BM215" s="178" t="s">
        <v>345</v>
      </c>
    </row>
    <row r="216" s="2" customFormat="1" ht="21.75" customHeight="1">
      <c r="A216" s="37"/>
      <c r="B216" s="165"/>
      <c r="C216" s="166" t="s">
        <v>346</v>
      </c>
      <c r="D216" s="166" t="s">
        <v>140</v>
      </c>
      <c r="E216" s="167" t="s">
        <v>347</v>
      </c>
      <c r="F216" s="168" t="s">
        <v>348</v>
      </c>
      <c r="G216" s="169" t="s">
        <v>349</v>
      </c>
      <c r="H216" s="170">
        <v>1</v>
      </c>
      <c r="I216" s="171"/>
      <c r="J216" s="172">
        <f>ROUND(I216*H216,2)</f>
        <v>0</v>
      </c>
      <c r="K216" s="173"/>
      <c r="L216" s="38"/>
      <c r="M216" s="174" t="s">
        <v>1</v>
      </c>
      <c r="N216" s="175" t="s">
        <v>39</v>
      </c>
      <c r="O216" s="76"/>
      <c r="P216" s="176">
        <f>O216*H216</f>
        <v>0</v>
      </c>
      <c r="Q216" s="176">
        <v>0</v>
      </c>
      <c r="R216" s="176">
        <f>Q216*H216</f>
        <v>0</v>
      </c>
      <c r="S216" s="176">
        <v>0</v>
      </c>
      <c r="T216" s="17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78" t="s">
        <v>144</v>
      </c>
      <c r="AT216" s="178" t="s">
        <v>140</v>
      </c>
      <c r="AU216" s="178" t="s">
        <v>78</v>
      </c>
      <c r="AY216" s="18" t="s">
        <v>137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18" t="s">
        <v>145</v>
      </c>
      <c r="BK216" s="179">
        <f>ROUND(I216*H216,2)</f>
        <v>0</v>
      </c>
      <c r="BL216" s="18" t="s">
        <v>144</v>
      </c>
      <c r="BM216" s="178" t="s">
        <v>350</v>
      </c>
    </row>
    <row r="217" s="12" customFormat="1" ht="25.92" customHeight="1">
      <c r="A217" s="12"/>
      <c r="B217" s="152"/>
      <c r="C217" s="12"/>
      <c r="D217" s="153" t="s">
        <v>72</v>
      </c>
      <c r="E217" s="154" t="s">
        <v>351</v>
      </c>
      <c r="F217" s="154" t="s">
        <v>352</v>
      </c>
      <c r="G217" s="12"/>
      <c r="H217" s="12"/>
      <c r="I217" s="155"/>
      <c r="J217" s="156">
        <f>BK217</f>
        <v>0</v>
      </c>
      <c r="K217" s="12"/>
      <c r="L217" s="152"/>
      <c r="M217" s="157"/>
      <c r="N217" s="158"/>
      <c r="O217" s="158"/>
      <c r="P217" s="159">
        <f>P218+P229+P254+P280+P306+P312+P317+P326+P330+P334+P337+P349+P355+P369+P377+P386+P393+P414+P417+P425+P440+P457+P466+P482</f>
        <v>0</v>
      </c>
      <c r="Q217" s="158"/>
      <c r="R217" s="159">
        <f>R218+R229+R254+R280+R306+R312+R317+R326+R330+R334+R337+R349+R355+R369+R377+R386+R393+R414+R417+R425+R440+R457+R466+R482</f>
        <v>2.9930100634000003</v>
      </c>
      <c r="S217" s="158"/>
      <c r="T217" s="160">
        <f>T218+T229+T254+T280+T306+T312+T317+T326+T330+T334+T337+T349+T355+T369+T377+T386+T393+T414+T417+T425+T440+T457+T466+T482</f>
        <v>2.7612649999999999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3" t="s">
        <v>145</v>
      </c>
      <c r="AT217" s="161" t="s">
        <v>72</v>
      </c>
      <c r="AU217" s="161" t="s">
        <v>73</v>
      </c>
      <c r="AY217" s="153" t="s">
        <v>137</v>
      </c>
      <c r="BK217" s="162">
        <f>BK218+BK229+BK254+BK280+BK306+BK312+BK317+BK326+BK330+BK334+BK337+BK349+BK355+BK369+BK377+BK386+BK393+BK414+BK417+BK425+BK440+BK457+BK466+BK482</f>
        <v>0</v>
      </c>
    </row>
    <row r="218" s="12" customFormat="1" ht="22.8" customHeight="1">
      <c r="A218" s="12"/>
      <c r="B218" s="152"/>
      <c r="C218" s="12"/>
      <c r="D218" s="153" t="s">
        <v>72</v>
      </c>
      <c r="E218" s="163" t="s">
        <v>353</v>
      </c>
      <c r="F218" s="163" t="s">
        <v>354</v>
      </c>
      <c r="G218" s="12"/>
      <c r="H218" s="12"/>
      <c r="I218" s="155"/>
      <c r="J218" s="164">
        <f>BK218</f>
        <v>0</v>
      </c>
      <c r="K218" s="12"/>
      <c r="L218" s="152"/>
      <c r="M218" s="157"/>
      <c r="N218" s="158"/>
      <c r="O218" s="158"/>
      <c r="P218" s="159">
        <f>SUM(P219:P228)</f>
        <v>0</v>
      </c>
      <c r="Q218" s="158"/>
      <c r="R218" s="159">
        <f>SUM(R219:R228)</f>
        <v>0.15489813</v>
      </c>
      <c r="S218" s="158"/>
      <c r="T218" s="160">
        <f>SUM(T219:T228)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53" t="s">
        <v>145</v>
      </c>
      <c r="AT218" s="161" t="s">
        <v>72</v>
      </c>
      <c r="AU218" s="161" t="s">
        <v>78</v>
      </c>
      <c r="AY218" s="153" t="s">
        <v>137</v>
      </c>
      <c r="BK218" s="162">
        <f>SUM(BK219:BK228)</f>
        <v>0</v>
      </c>
    </row>
    <row r="219" s="2" customFormat="1" ht="24.15" customHeight="1">
      <c r="A219" s="37"/>
      <c r="B219" s="165"/>
      <c r="C219" s="166" t="s">
        <v>355</v>
      </c>
      <c r="D219" s="166" t="s">
        <v>140</v>
      </c>
      <c r="E219" s="167" t="s">
        <v>356</v>
      </c>
      <c r="F219" s="168" t="s">
        <v>357</v>
      </c>
      <c r="G219" s="169" t="s">
        <v>149</v>
      </c>
      <c r="H219" s="170">
        <v>2.6000000000000001</v>
      </c>
      <c r="I219" s="171"/>
      <c r="J219" s="172">
        <f>ROUND(I219*H219,2)</f>
        <v>0</v>
      </c>
      <c r="K219" s="173"/>
      <c r="L219" s="38"/>
      <c r="M219" s="174" t="s">
        <v>1</v>
      </c>
      <c r="N219" s="175" t="s">
        <v>39</v>
      </c>
      <c r="O219" s="76"/>
      <c r="P219" s="176">
        <f>O219*H219</f>
        <v>0</v>
      </c>
      <c r="Q219" s="176">
        <v>0.00039825</v>
      </c>
      <c r="R219" s="176">
        <f>Q219*H219</f>
        <v>0.00103545</v>
      </c>
      <c r="S219" s="176">
        <v>0</v>
      </c>
      <c r="T219" s="17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78" t="s">
        <v>213</v>
      </c>
      <c r="AT219" s="178" t="s">
        <v>140</v>
      </c>
      <c r="AU219" s="178" t="s">
        <v>145</v>
      </c>
      <c r="AY219" s="18" t="s">
        <v>137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8" t="s">
        <v>145</v>
      </c>
      <c r="BK219" s="179">
        <f>ROUND(I219*H219,2)</f>
        <v>0</v>
      </c>
      <c r="BL219" s="18" t="s">
        <v>213</v>
      </c>
      <c r="BM219" s="178" t="s">
        <v>358</v>
      </c>
    </row>
    <row r="220" s="2" customFormat="1" ht="37.8" customHeight="1">
      <c r="A220" s="37"/>
      <c r="B220" s="165"/>
      <c r="C220" s="204" t="s">
        <v>359</v>
      </c>
      <c r="D220" s="204" t="s">
        <v>360</v>
      </c>
      <c r="E220" s="205" t="s">
        <v>361</v>
      </c>
      <c r="F220" s="206" t="s">
        <v>362</v>
      </c>
      <c r="G220" s="207" t="s">
        <v>149</v>
      </c>
      <c r="H220" s="208">
        <v>3.0299999999999998</v>
      </c>
      <c r="I220" s="209"/>
      <c r="J220" s="210">
        <f>ROUND(I220*H220,2)</f>
        <v>0</v>
      </c>
      <c r="K220" s="211"/>
      <c r="L220" s="212"/>
      <c r="M220" s="213" t="s">
        <v>1</v>
      </c>
      <c r="N220" s="214" t="s">
        <v>39</v>
      </c>
      <c r="O220" s="76"/>
      <c r="P220" s="176">
        <f>O220*H220</f>
        <v>0</v>
      </c>
      <c r="Q220" s="176">
        <v>0.0047999999999999996</v>
      </c>
      <c r="R220" s="176">
        <f>Q220*H220</f>
        <v>0.014543999999999998</v>
      </c>
      <c r="S220" s="176">
        <v>0</v>
      </c>
      <c r="T220" s="17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78" t="s">
        <v>281</v>
      </c>
      <c r="AT220" s="178" t="s">
        <v>360</v>
      </c>
      <c r="AU220" s="178" t="s">
        <v>145</v>
      </c>
      <c r="AY220" s="18" t="s">
        <v>137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145</v>
      </c>
      <c r="BK220" s="179">
        <f>ROUND(I220*H220,2)</f>
        <v>0</v>
      </c>
      <c r="BL220" s="18" t="s">
        <v>213</v>
      </c>
      <c r="BM220" s="178" t="s">
        <v>363</v>
      </c>
    </row>
    <row r="221" s="13" customFormat="1">
      <c r="A221" s="13"/>
      <c r="B221" s="180"/>
      <c r="C221" s="13"/>
      <c r="D221" s="181" t="s">
        <v>171</v>
      </c>
      <c r="E221" s="13"/>
      <c r="F221" s="183" t="s">
        <v>364</v>
      </c>
      <c r="G221" s="13"/>
      <c r="H221" s="184">
        <v>3.0299999999999998</v>
      </c>
      <c r="I221" s="185"/>
      <c r="J221" s="13"/>
      <c r="K221" s="13"/>
      <c r="L221" s="180"/>
      <c r="M221" s="186"/>
      <c r="N221" s="187"/>
      <c r="O221" s="187"/>
      <c r="P221" s="187"/>
      <c r="Q221" s="187"/>
      <c r="R221" s="187"/>
      <c r="S221" s="187"/>
      <c r="T221" s="18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2" t="s">
        <v>171</v>
      </c>
      <c r="AU221" s="182" t="s">
        <v>145</v>
      </c>
      <c r="AV221" s="13" t="s">
        <v>145</v>
      </c>
      <c r="AW221" s="13" t="s">
        <v>3</v>
      </c>
      <c r="AX221" s="13" t="s">
        <v>78</v>
      </c>
      <c r="AY221" s="182" t="s">
        <v>137</v>
      </c>
    </row>
    <row r="222" s="2" customFormat="1" ht="24.15" customHeight="1">
      <c r="A222" s="37"/>
      <c r="B222" s="165"/>
      <c r="C222" s="166" t="s">
        <v>365</v>
      </c>
      <c r="D222" s="166" t="s">
        <v>140</v>
      </c>
      <c r="E222" s="167" t="s">
        <v>366</v>
      </c>
      <c r="F222" s="168" t="s">
        <v>367</v>
      </c>
      <c r="G222" s="169" t="s">
        <v>149</v>
      </c>
      <c r="H222" s="170">
        <v>2.6000000000000001</v>
      </c>
      <c r="I222" s="171"/>
      <c r="J222" s="172">
        <f>ROUND(I222*H222,2)</f>
        <v>0</v>
      </c>
      <c r="K222" s="173"/>
      <c r="L222" s="38"/>
      <c r="M222" s="174" t="s">
        <v>1</v>
      </c>
      <c r="N222" s="175" t="s">
        <v>39</v>
      </c>
      <c r="O222" s="76"/>
      <c r="P222" s="176">
        <f>O222*H222</f>
        <v>0</v>
      </c>
      <c r="Q222" s="176">
        <v>0.0060000000000000001</v>
      </c>
      <c r="R222" s="176">
        <f>Q222*H222</f>
        <v>0.015600000000000001</v>
      </c>
      <c r="S222" s="176">
        <v>0</v>
      </c>
      <c r="T222" s="17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78" t="s">
        <v>213</v>
      </c>
      <c r="AT222" s="178" t="s">
        <v>140</v>
      </c>
      <c r="AU222" s="178" t="s">
        <v>145</v>
      </c>
      <c r="AY222" s="18" t="s">
        <v>137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18" t="s">
        <v>145</v>
      </c>
      <c r="BK222" s="179">
        <f>ROUND(I222*H222,2)</f>
        <v>0</v>
      </c>
      <c r="BL222" s="18" t="s">
        <v>213</v>
      </c>
      <c r="BM222" s="178" t="s">
        <v>368</v>
      </c>
    </row>
    <row r="223" s="2" customFormat="1" ht="21.75" customHeight="1">
      <c r="A223" s="37"/>
      <c r="B223" s="165"/>
      <c r="C223" s="166" t="s">
        <v>369</v>
      </c>
      <c r="D223" s="166" t="s">
        <v>140</v>
      </c>
      <c r="E223" s="167" t="s">
        <v>370</v>
      </c>
      <c r="F223" s="168" t="s">
        <v>371</v>
      </c>
      <c r="G223" s="169" t="s">
        <v>149</v>
      </c>
      <c r="H223" s="170">
        <v>18</v>
      </c>
      <c r="I223" s="171"/>
      <c r="J223" s="172">
        <f>ROUND(I223*H223,2)</f>
        <v>0</v>
      </c>
      <c r="K223" s="173"/>
      <c r="L223" s="38"/>
      <c r="M223" s="174" t="s">
        <v>1</v>
      </c>
      <c r="N223" s="175" t="s">
        <v>39</v>
      </c>
      <c r="O223" s="76"/>
      <c r="P223" s="176">
        <f>O223*H223</f>
        <v>0</v>
      </c>
      <c r="Q223" s="176">
        <v>0.0063185000000000003</v>
      </c>
      <c r="R223" s="176">
        <f>Q223*H223</f>
        <v>0.113733</v>
      </c>
      <c r="S223" s="176">
        <v>0</v>
      </c>
      <c r="T223" s="17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78" t="s">
        <v>213</v>
      </c>
      <c r="AT223" s="178" t="s">
        <v>140</v>
      </c>
      <c r="AU223" s="178" t="s">
        <v>145</v>
      </c>
      <c r="AY223" s="18" t="s">
        <v>137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8" t="s">
        <v>145</v>
      </c>
      <c r="BK223" s="179">
        <f>ROUND(I223*H223,2)</f>
        <v>0</v>
      </c>
      <c r="BL223" s="18" t="s">
        <v>213</v>
      </c>
      <c r="BM223" s="178" t="s">
        <v>372</v>
      </c>
    </row>
    <row r="224" s="2" customFormat="1" ht="24.15" customHeight="1">
      <c r="A224" s="37"/>
      <c r="B224" s="165"/>
      <c r="C224" s="166" t="s">
        <v>373</v>
      </c>
      <c r="D224" s="166" t="s">
        <v>140</v>
      </c>
      <c r="E224" s="167" t="s">
        <v>374</v>
      </c>
      <c r="F224" s="168" t="s">
        <v>375</v>
      </c>
      <c r="G224" s="169" t="s">
        <v>143</v>
      </c>
      <c r="H224" s="170">
        <v>5.7999999999999998</v>
      </c>
      <c r="I224" s="171"/>
      <c r="J224" s="172">
        <f>ROUND(I224*H224,2)</f>
        <v>0</v>
      </c>
      <c r="K224" s="173"/>
      <c r="L224" s="38"/>
      <c r="M224" s="174" t="s">
        <v>1</v>
      </c>
      <c r="N224" s="175" t="s">
        <v>39</v>
      </c>
      <c r="O224" s="76"/>
      <c r="P224" s="176">
        <f>O224*H224</f>
        <v>0</v>
      </c>
      <c r="Q224" s="176">
        <v>0.00040200000000000001</v>
      </c>
      <c r="R224" s="176">
        <f>Q224*H224</f>
        <v>0.0023316000000000001</v>
      </c>
      <c r="S224" s="176">
        <v>0</v>
      </c>
      <c r="T224" s="17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78" t="s">
        <v>213</v>
      </c>
      <c r="AT224" s="178" t="s">
        <v>140</v>
      </c>
      <c r="AU224" s="178" t="s">
        <v>145</v>
      </c>
      <c r="AY224" s="18" t="s">
        <v>137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8" t="s">
        <v>145</v>
      </c>
      <c r="BK224" s="179">
        <f>ROUND(I224*H224,2)</f>
        <v>0</v>
      </c>
      <c r="BL224" s="18" t="s">
        <v>213</v>
      </c>
      <c r="BM224" s="178" t="s">
        <v>376</v>
      </c>
    </row>
    <row r="225" s="2" customFormat="1" ht="24.15" customHeight="1">
      <c r="A225" s="37"/>
      <c r="B225" s="165"/>
      <c r="C225" s="166" t="s">
        <v>377</v>
      </c>
      <c r="D225" s="166" t="s">
        <v>140</v>
      </c>
      <c r="E225" s="167" t="s">
        <v>378</v>
      </c>
      <c r="F225" s="168" t="s">
        <v>379</v>
      </c>
      <c r="G225" s="169" t="s">
        <v>263</v>
      </c>
      <c r="H225" s="170">
        <v>2</v>
      </c>
      <c r="I225" s="171"/>
      <c r="J225" s="172">
        <f>ROUND(I225*H225,2)</f>
        <v>0</v>
      </c>
      <c r="K225" s="173"/>
      <c r="L225" s="38"/>
      <c r="M225" s="174" t="s">
        <v>1</v>
      </c>
      <c r="N225" s="175" t="s">
        <v>39</v>
      </c>
      <c r="O225" s="76"/>
      <c r="P225" s="176">
        <f>O225*H225</f>
        <v>0</v>
      </c>
      <c r="Q225" s="176">
        <v>0.00029903999999999998</v>
      </c>
      <c r="R225" s="176">
        <f>Q225*H225</f>
        <v>0.00059807999999999997</v>
      </c>
      <c r="S225" s="176">
        <v>0</v>
      </c>
      <c r="T225" s="17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78" t="s">
        <v>213</v>
      </c>
      <c r="AT225" s="178" t="s">
        <v>140</v>
      </c>
      <c r="AU225" s="178" t="s">
        <v>145</v>
      </c>
      <c r="AY225" s="18" t="s">
        <v>137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145</v>
      </c>
      <c r="BK225" s="179">
        <f>ROUND(I225*H225,2)</f>
        <v>0</v>
      </c>
      <c r="BL225" s="18" t="s">
        <v>213</v>
      </c>
      <c r="BM225" s="178" t="s">
        <v>380</v>
      </c>
    </row>
    <row r="226" s="2" customFormat="1" ht="16.5" customHeight="1">
      <c r="A226" s="37"/>
      <c r="B226" s="165"/>
      <c r="C226" s="204" t="s">
        <v>381</v>
      </c>
      <c r="D226" s="204" t="s">
        <v>360</v>
      </c>
      <c r="E226" s="205" t="s">
        <v>382</v>
      </c>
      <c r="F226" s="206" t="s">
        <v>383</v>
      </c>
      <c r="G226" s="207" t="s">
        <v>149</v>
      </c>
      <c r="H226" s="208">
        <v>1.47</v>
      </c>
      <c r="I226" s="209"/>
      <c r="J226" s="210">
        <f>ROUND(I226*H226,2)</f>
        <v>0</v>
      </c>
      <c r="K226" s="211"/>
      <c r="L226" s="212"/>
      <c r="M226" s="213" t="s">
        <v>1</v>
      </c>
      <c r="N226" s="214" t="s">
        <v>39</v>
      </c>
      <c r="O226" s="76"/>
      <c r="P226" s="176">
        <f>O226*H226</f>
        <v>0</v>
      </c>
      <c r="Q226" s="176">
        <v>0.0047999999999999996</v>
      </c>
      <c r="R226" s="176">
        <f>Q226*H226</f>
        <v>0.0070559999999999989</v>
      </c>
      <c r="S226" s="176">
        <v>0</v>
      </c>
      <c r="T226" s="17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78" t="s">
        <v>281</v>
      </c>
      <c r="AT226" s="178" t="s">
        <v>360</v>
      </c>
      <c r="AU226" s="178" t="s">
        <v>145</v>
      </c>
      <c r="AY226" s="18" t="s">
        <v>137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18" t="s">
        <v>145</v>
      </c>
      <c r="BK226" s="179">
        <f>ROUND(I226*H226,2)</f>
        <v>0</v>
      </c>
      <c r="BL226" s="18" t="s">
        <v>213</v>
      </c>
      <c r="BM226" s="178" t="s">
        <v>384</v>
      </c>
    </row>
    <row r="227" s="13" customFormat="1">
      <c r="A227" s="13"/>
      <c r="B227" s="180"/>
      <c r="C227" s="13"/>
      <c r="D227" s="181" t="s">
        <v>171</v>
      </c>
      <c r="E227" s="13"/>
      <c r="F227" s="183" t="s">
        <v>385</v>
      </c>
      <c r="G227" s="13"/>
      <c r="H227" s="184">
        <v>1.47</v>
      </c>
      <c r="I227" s="185"/>
      <c r="J227" s="13"/>
      <c r="K227" s="13"/>
      <c r="L227" s="180"/>
      <c r="M227" s="186"/>
      <c r="N227" s="187"/>
      <c r="O227" s="187"/>
      <c r="P227" s="187"/>
      <c r="Q227" s="187"/>
      <c r="R227" s="187"/>
      <c r="S227" s="187"/>
      <c r="T227" s="18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2" t="s">
        <v>171</v>
      </c>
      <c r="AU227" s="182" t="s">
        <v>145</v>
      </c>
      <c r="AV227" s="13" t="s">
        <v>145</v>
      </c>
      <c r="AW227" s="13" t="s">
        <v>3</v>
      </c>
      <c r="AX227" s="13" t="s">
        <v>78</v>
      </c>
      <c r="AY227" s="182" t="s">
        <v>137</v>
      </c>
    </row>
    <row r="228" s="2" customFormat="1" ht="24.15" customHeight="1">
      <c r="A228" s="37"/>
      <c r="B228" s="165"/>
      <c r="C228" s="166" t="s">
        <v>386</v>
      </c>
      <c r="D228" s="166" t="s">
        <v>140</v>
      </c>
      <c r="E228" s="167" t="s">
        <v>387</v>
      </c>
      <c r="F228" s="168" t="s">
        <v>388</v>
      </c>
      <c r="G228" s="169" t="s">
        <v>389</v>
      </c>
      <c r="H228" s="215"/>
      <c r="I228" s="171"/>
      <c r="J228" s="172">
        <f>ROUND(I228*H228,2)</f>
        <v>0</v>
      </c>
      <c r="K228" s="173"/>
      <c r="L228" s="38"/>
      <c r="M228" s="174" t="s">
        <v>1</v>
      </c>
      <c r="N228" s="175" t="s">
        <v>39</v>
      </c>
      <c r="O228" s="76"/>
      <c r="P228" s="176">
        <f>O228*H228</f>
        <v>0</v>
      </c>
      <c r="Q228" s="176">
        <v>0</v>
      </c>
      <c r="R228" s="176">
        <f>Q228*H228</f>
        <v>0</v>
      </c>
      <c r="S228" s="176">
        <v>0</v>
      </c>
      <c r="T228" s="17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78" t="s">
        <v>213</v>
      </c>
      <c r="AT228" s="178" t="s">
        <v>140</v>
      </c>
      <c r="AU228" s="178" t="s">
        <v>145</v>
      </c>
      <c r="AY228" s="18" t="s">
        <v>137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8" t="s">
        <v>145</v>
      </c>
      <c r="BK228" s="179">
        <f>ROUND(I228*H228,2)</f>
        <v>0</v>
      </c>
      <c r="BL228" s="18" t="s">
        <v>213</v>
      </c>
      <c r="BM228" s="178" t="s">
        <v>390</v>
      </c>
    </row>
    <row r="229" s="12" customFormat="1" ht="22.8" customHeight="1">
      <c r="A229" s="12"/>
      <c r="B229" s="152"/>
      <c r="C229" s="12"/>
      <c r="D229" s="153" t="s">
        <v>72</v>
      </c>
      <c r="E229" s="163" t="s">
        <v>391</v>
      </c>
      <c r="F229" s="163" t="s">
        <v>392</v>
      </c>
      <c r="G229" s="12"/>
      <c r="H229" s="12"/>
      <c r="I229" s="155"/>
      <c r="J229" s="164">
        <f>BK229</f>
        <v>0</v>
      </c>
      <c r="K229" s="12"/>
      <c r="L229" s="152"/>
      <c r="M229" s="157"/>
      <c r="N229" s="158"/>
      <c r="O229" s="158"/>
      <c r="P229" s="159">
        <f>SUM(P230:P253)</f>
        <v>0</v>
      </c>
      <c r="Q229" s="158"/>
      <c r="R229" s="159">
        <f>SUM(R230:R253)</f>
        <v>0.048050024499999996</v>
      </c>
      <c r="S229" s="158"/>
      <c r="T229" s="160">
        <f>SUM(T230:T253)</f>
        <v>0.10454999999999999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53" t="s">
        <v>145</v>
      </c>
      <c r="AT229" s="161" t="s">
        <v>72</v>
      </c>
      <c r="AU229" s="161" t="s">
        <v>78</v>
      </c>
      <c r="AY229" s="153" t="s">
        <v>137</v>
      </c>
      <c r="BK229" s="162">
        <f>SUM(BK230:BK253)</f>
        <v>0</v>
      </c>
    </row>
    <row r="230" s="2" customFormat="1" ht="16.5" customHeight="1">
      <c r="A230" s="37"/>
      <c r="B230" s="165"/>
      <c r="C230" s="166" t="s">
        <v>393</v>
      </c>
      <c r="D230" s="166" t="s">
        <v>140</v>
      </c>
      <c r="E230" s="167" t="s">
        <v>394</v>
      </c>
      <c r="F230" s="168" t="s">
        <v>395</v>
      </c>
      <c r="G230" s="169" t="s">
        <v>263</v>
      </c>
      <c r="H230" s="170">
        <v>2</v>
      </c>
      <c r="I230" s="171"/>
      <c r="J230" s="172">
        <f>ROUND(I230*H230,2)</f>
        <v>0</v>
      </c>
      <c r="K230" s="173"/>
      <c r="L230" s="38"/>
      <c r="M230" s="174" t="s">
        <v>1</v>
      </c>
      <c r="N230" s="175" t="s">
        <v>39</v>
      </c>
      <c r="O230" s="76"/>
      <c r="P230" s="176">
        <f>O230*H230</f>
        <v>0</v>
      </c>
      <c r="Q230" s="176">
        <v>0.00058169000000000005</v>
      </c>
      <c r="R230" s="176">
        <f>Q230*H230</f>
        <v>0.0011633800000000001</v>
      </c>
      <c r="S230" s="176">
        <v>0.00042000000000000002</v>
      </c>
      <c r="T230" s="177">
        <f>S230*H230</f>
        <v>0.00084000000000000003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78" t="s">
        <v>213</v>
      </c>
      <c r="AT230" s="178" t="s">
        <v>140</v>
      </c>
      <c r="AU230" s="178" t="s">
        <v>145</v>
      </c>
      <c r="AY230" s="18" t="s">
        <v>137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8" t="s">
        <v>145</v>
      </c>
      <c r="BK230" s="179">
        <f>ROUND(I230*H230,2)</f>
        <v>0</v>
      </c>
      <c r="BL230" s="18" t="s">
        <v>213</v>
      </c>
      <c r="BM230" s="178" t="s">
        <v>396</v>
      </c>
    </row>
    <row r="231" s="2" customFormat="1" ht="16.5" customHeight="1">
      <c r="A231" s="37"/>
      <c r="B231" s="165"/>
      <c r="C231" s="166" t="s">
        <v>397</v>
      </c>
      <c r="D231" s="166" t="s">
        <v>140</v>
      </c>
      <c r="E231" s="167" t="s">
        <v>398</v>
      </c>
      <c r="F231" s="168" t="s">
        <v>399</v>
      </c>
      <c r="G231" s="169" t="s">
        <v>263</v>
      </c>
      <c r="H231" s="170">
        <v>1</v>
      </c>
      <c r="I231" s="171"/>
      <c r="J231" s="172">
        <f>ROUND(I231*H231,2)</f>
        <v>0</v>
      </c>
      <c r="K231" s="173"/>
      <c r="L231" s="38"/>
      <c r="M231" s="174" t="s">
        <v>1</v>
      </c>
      <c r="N231" s="175" t="s">
        <v>39</v>
      </c>
      <c r="O231" s="76"/>
      <c r="P231" s="176">
        <f>O231*H231</f>
        <v>0</v>
      </c>
      <c r="Q231" s="176">
        <v>0.0012441900000000001</v>
      </c>
      <c r="R231" s="176">
        <f>Q231*H231</f>
        <v>0.0012441900000000001</v>
      </c>
      <c r="S231" s="176">
        <v>0</v>
      </c>
      <c r="T231" s="17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78" t="s">
        <v>213</v>
      </c>
      <c r="AT231" s="178" t="s">
        <v>140</v>
      </c>
      <c r="AU231" s="178" t="s">
        <v>145</v>
      </c>
      <c r="AY231" s="18" t="s">
        <v>137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18" t="s">
        <v>145</v>
      </c>
      <c r="BK231" s="179">
        <f>ROUND(I231*H231,2)</f>
        <v>0</v>
      </c>
      <c r="BL231" s="18" t="s">
        <v>213</v>
      </c>
      <c r="BM231" s="178" t="s">
        <v>400</v>
      </c>
    </row>
    <row r="232" s="2" customFormat="1" ht="16.5" customHeight="1">
      <c r="A232" s="37"/>
      <c r="B232" s="165"/>
      <c r="C232" s="166" t="s">
        <v>401</v>
      </c>
      <c r="D232" s="166" t="s">
        <v>140</v>
      </c>
      <c r="E232" s="167" t="s">
        <v>402</v>
      </c>
      <c r="F232" s="168" t="s">
        <v>403</v>
      </c>
      <c r="G232" s="169" t="s">
        <v>263</v>
      </c>
      <c r="H232" s="170">
        <v>1</v>
      </c>
      <c r="I232" s="171"/>
      <c r="J232" s="172">
        <f>ROUND(I232*H232,2)</f>
        <v>0</v>
      </c>
      <c r="K232" s="173"/>
      <c r="L232" s="38"/>
      <c r="M232" s="174" t="s">
        <v>1</v>
      </c>
      <c r="N232" s="175" t="s">
        <v>39</v>
      </c>
      <c r="O232" s="76"/>
      <c r="P232" s="176">
        <f>O232*H232</f>
        <v>0</v>
      </c>
      <c r="Q232" s="176">
        <v>1.3709999999999999E-05</v>
      </c>
      <c r="R232" s="176">
        <f>Q232*H232</f>
        <v>1.3709999999999999E-05</v>
      </c>
      <c r="S232" s="176">
        <v>3.0000000000000001E-05</v>
      </c>
      <c r="T232" s="177">
        <f>S232*H232</f>
        <v>3.0000000000000001E-05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78" t="s">
        <v>213</v>
      </c>
      <c r="AT232" s="178" t="s">
        <v>140</v>
      </c>
      <c r="AU232" s="178" t="s">
        <v>145</v>
      </c>
      <c r="AY232" s="18" t="s">
        <v>137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8" t="s">
        <v>145</v>
      </c>
      <c r="BK232" s="179">
        <f>ROUND(I232*H232,2)</f>
        <v>0</v>
      </c>
      <c r="BL232" s="18" t="s">
        <v>213</v>
      </c>
      <c r="BM232" s="178" t="s">
        <v>404</v>
      </c>
    </row>
    <row r="233" s="2" customFormat="1" ht="16.5" customHeight="1">
      <c r="A233" s="37"/>
      <c r="B233" s="165"/>
      <c r="C233" s="166" t="s">
        <v>405</v>
      </c>
      <c r="D233" s="166" t="s">
        <v>140</v>
      </c>
      <c r="E233" s="167" t="s">
        <v>406</v>
      </c>
      <c r="F233" s="168" t="s">
        <v>407</v>
      </c>
      <c r="G233" s="169" t="s">
        <v>143</v>
      </c>
      <c r="H233" s="170">
        <v>2</v>
      </c>
      <c r="I233" s="171"/>
      <c r="J233" s="172">
        <f>ROUND(I233*H233,2)</f>
        <v>0</v>
      </c>
      <c r="K233" s="173"/>
      <c r="L233" s="38"/>
      <c r="M233" s="174" t="s">
        <v>1</v>
      </c>
      <c r="N233" s="175" t="s">
        <v>39</v>
      </c>
      <c r="O233" s="76"/>
      <c r="P233" s="176">
        <f>O233*H233</f>
        <v>0</v>
      </c>
      <c r="Q233" s="176">
        <v>0</v>
      </c>
      <c r="R233" s="176">
        <f>Q233*H233</f>
        <v>0</v>
      </c>
      <c r="S233" s="176">
        <v>0.026700000000000002</v>
      </c>
      <c r="T233" s="177">
        <f>S233*H233</f>
        <v>0.053400000000000003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78" t="s">
        <v>213</v>
      </c>
      <c r="AT233" s="178" t="s">
        <v>140</v>
      </c>
      <c r="AU233" s="178" t="s">
        <v>145</v>
      </c>
      <c r="AY233" s="18" t="s">
        <v>137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8" t="s">
        <v>145</v>
      </c>
      <c r="BK233" s="179">
        <f>ROUND(I233*H233,2)</f>
        <v>0</v>
      </c>
      <c r="BL233" s="18" t="s">
        <v>213</v>
      </c>
      <c r="BM233" s="178" t="s">
        <v>408</v>
      </c>
    </row>
    <row r="234" s="2" customFormat="1" ht="16.5" customHeight="1">
      <c r="A234" s="37"/>
      <c r="B234" s="165"/>
      <c r="C234" s="166" t="s">
        <v>409</v>
      </c>
      <c r="D234" s="166" t="s">
        <v>140</v>
      </c>
      <c r="E234" s="167" t="s">
        <v>410</v>
      </c>
      <c r="F234" s="168" t="s">
        <v>411</v>
      </c>
      <c r="G234" s="169" t="s">
        <v>263</v>
      </c>
      <c r="H234" s="170">
        <v>1</v>
      </c>
      <c r="I234" s="171"/>
      <c r="J234" s="172">
        <f>ROUND(I234*H234,2)</f>
        <v>0</v>
      </c>
      <c r="K234" s="173"/>
      <c r="L234" s="38"/>
      <c r="M234" s="174" t="s">
        <v>1</v>
      </c>
      <c r="N234" s="175" t="s">
        <v>39</v>
      </c>
      <c r="O234" s="76"/>
      <c r="P234" s="176">
        <f>O234*H234</f>
        <v>0</v>
      </c>
      <c r="Q234" s="176">
        <v>0.019023999999999999</v>
      </c>
      <c r="R234" s="176">
        <f>Q234*H234</f>
        <v>0.019023999999999999</v>
      </c>
      <c r="S234" s="176">
        <v>0.019019999999999999</v>
      </c>
      <c r="T234" s="177">
        <f>S234*H234</f>
        <v>0.019019999999999999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78" t="s">
        <v>213</v>
      </c>
      <c r="AT234" s="178" t="s">
        <v>140</v>
      </c>
      <c r="AU234" s="178" t="s">
        <v>145</v>
      </c>
      <c r="AY234" s="18" t="s">
        <v>137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8" t="s">
        <v>145</v>
      </c>
      <c r="BK234" s="179">
        <f>ROUND(I234*H234,2)</f>
        <v>0</v>
      </c>
      <c r="BL234" s="18" t="s">
        <v>213</v>
      </c>
      <c r="BM234" s="178" t="s">
        <v>412</v>
      </c>
    </row>
    <row r="235" s="2" customFormat="1" ht="16.5" customHeight="1">
      <c r="A235" s="37"/>
      <c r="B235" s="165"/>
      <c r="C235" s="166" t="s">
        <v>413</v>
      </c>
      <c r="D235" s="166" t="s">
        <v>140</v>
      </c>
      <c r="E235" s="167" t="s">
        <v>414</v>
      </c>
      <c r="F235" s="168" t="s">
        <v>415</v>
      </c>
      <c r="G235" s="169" t="s">
        <v>263</v>
      </c>
      <c r="H235" s="170">
        <v>1</v>
      </c>
      <c r="I235" s="171"/>
      <c r="J235" s="172">
        <f>ROUND(I235*H235,2)</f>
        <v>0</v>
      </c>
      <c r="K235" s="173"/>
      <c r="L235" s="38"/>
      <c r="M235" s="174" t="s">
        <v>1</v>
      </c>
      <c r="N235" s="175" t="s">
        <v>39</v>
      </c>
      <c r="O235" s="76"/>
      <c r="P235" s="176">
        <f>O235*H235</f>
        <v>0</v>
      </c>
      <c r="Q235" s="176">
        <v>0</v>
      </c>
      <c r="R235" s="176">
        <f>Q235*H235</f>
        <v>0</v>
      </c>
      <c r="S235" s="176">
        <v>0</v>
      </c>
      <c r="T235" s="17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78" t="s">
        <v>213</v>
      </c>
      <c r="AT235" s="178" t="s">
        <v>140</v>
      </c>
      <c r="AU235" s="178" t="s">
        <v>145</v>
      </c>
      <c r="AY235" s="18" t="s">
        <v>137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18" t="s">
        <v>145</v>
      </c>
      <c r="BK235" s="179">
        <f>ROUND(I235*H235,2)</f>
        <v>0</v>
      </c>
      <c r="BL235" s="18" t="s">
        <v>213</v>
      </c>
      <c r="BM235" s="178" t="s">
        <v>416</v>
      </c>
    </row>
    <row r="236" s="2" customFormat="1" ht="16.5" customHeight="1">
      <c r="A236" s="37"/>
      <c r="B236" s="165"/>
      <c r="C236" s="166" t="s">
        <v>417</v>
      </c>
      <c r="D236" s="166" t="s">
        <v>140</v>
      </c>
      <c r="E236" s="167" t="s">
        <v>418</v>
      </c>
      <c r="F236" s="168" t="s">
        <v>419</v>
      </c>
      <c r="G236" s="169" t="s">
        <v>263</v>
      </c>
      <c r="H236" s="170">
        <v>4</v>
      </c>
      <c r="I236" s="171"/>
      <c r="J236" s="172">
        <f>ROUND(I236*H236,2)</f>
        <v>0</v>
      </c>
      <c r="K236" s="173"/>
      <c r="L236" s="38"/>
      <c r="M236" s="174" t="s">
        <v>1</v>
      </c>
      <c r="N236" s="175" t="s">
        <v>39</v>
      </c>
      <c r="O236" s="76"/>
      <c r="P236" s="176">
        <f>O236*H236</f>
        <v>0</v>
      </c>
      <c r="Q236" s="176">
        <v>0</v>
      </c>
      <c r="R236" s="176">
        <f>Q236*H236</f>
        <v>0</v>
      </c>
      <c r="S236" s="176">
        <v>0</v>
      </c>
      <c r="T236" s="17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78" t="s">
        <v>213</v>
      </c>
      <c r="AT236" s="178" t="s">
        <v>140</v>
      </c>
      <c r="AU236" s="178" t="s">
        <v>145</v>
      </c>
      <c r="AY236" s="18" t="s">
        <v>137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18" t="s">
        <v>145</v>
      </c>
      <c r="BK236" s="179">
        <f>ROUND(I236*H236,2)</f>
        <v>0</v>
      </c>
      <c r="BL236" s="18" t="s">
        <v>213</v>
      </c>
      <c r="BM236" s="178" t="s">
        <v>420</v>
      </c>
    </row>
    <row r="237" s="2" customFormat="1" ht="16.5" customHeight="1">
      <c r="A237" s="37"/>
      <c r="B237" s="165"/>
      <c r="C237" s="166" t="s">
        <v>421</v>
      </c>
      <c r="D237" s="166" t="s">
        <v>140</v>
      </c>
      <c r="E237" s="167" t="s">
        <v>422</v>
      </c>
      <c r="F237" s="168" t="s">
        <v>423</v>
      </c>
      <c r="G237" s="169" t="s">
        <v>263</v>
      </c>
      <c r="H237" s="170">
        <v>2</v>
      </c>
      <c r="I237" s="171"/>
      <c r="J237" s="172">
        <f>ROUND(I237*H237,2)</f>
        <v>0</v>
      </c>
      <c r="K237" s="173"/>
      <c r="L237" s="38"/>
      <c r="M237" s="174" t="s">
        <v>1</v>
      </c>
      <c r="N237" s="175" t="s">
        <v>39</v>
      </c>
      <c r="O237" s="76"/>
      <c r="P237" s="176">
        <f>O237*H237</f>
        <v>0</v>
      </c>
      <c r="Q237" s="176">
        <v>0</v>
      </c>
      <c r="R237" s="176">
        <f>Q237*H237</f>
        <v>0</v>
      </c>
      <c r="S237" s="176">
        <v>0</v>
      </c>
      <c r="T237" s="17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78" t="s">
        <v>213</v>
      </c>
      <c r="AT237" s="178" t="s">
        <v>140</v>
      </c>
      <c r="AU237" s="178" t="s">
        <v>145</v>
      </c>
      <c r="AY237" s="18" t="s">
        <v>137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18" t="s">
        <v>145</v>
      </c>
      <c r="BK237" s="179">
        <f>ROUND(I237*H237,2)</f>
        <v>0</v>
      </c>
      <c r="BL237" s="18" t="s">
        <v>213</v>
      </c>
      <c r="BM237" s="178" t="s">
        <v>424</v>
      </c>
    </row>
    <row r="238" s="2" customFormat="1" ht="16.5" customHeight="1">
      <c r="A238" s="37"/>
      <c r="B238" s="165"/>
      <c r="C238" s="166" t="s">
        <v>425</v>
      </c>
      <c r="D238" s="166" t="s">
        <v>140</v>
      </c>
      <c r="E238" s="167" t="s">
        <v>426</v>
      </c>
      <c r="F238" s="168" t="s">
        <v>427</v>
      </c>
      <c r="G238" s="169" t="s">
        <v>263</v>
      </c>
      <c r="H238" s="170">
        <v>1</v>
      </c>
      <c r="I238" s="171"/>
      <c r="J238" s="172">
        <f>ROUND(I238*H238,2)</f>
        <v>0</v>
      </c>
      <c r="K238" s="173"/>
      <c r="L238" s="38"/>
      <c r="M238" s="174" t="s">
        <v>1</v>
      </c>
      <c r="N238" s="175" t="s">
        <v>39</v>
      </c>
      <c r="O238" s="76"/>
      <c r="P238" s="176">
        <f>O238*H238</f>
        <v>0</v>
      </c>
      <c r="Q238" s="176">
        <v>0</v>
      </c>
      <c r="R238" s="176">
        <f>Q238*H238</f>
        <v>0</v>
      </c>
      <c r="S238" s="176">
        <v>0</v>
      </c>
      <c r="T238" s="17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78" t="s">
        <v>213</v>
      </c>
      <c r="AT238" s="178" t="s">
        <v>140</v>
      </c>
      <c r="AU238" s="178" t="s">
        <v>145</v>
      </c>
      <c r="AY238" s="18" t="s">
        <v>137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18" t="s">
        <v>145</v>
      </c>
      <c r="BK238" s="179">
        <f>ROUND(I238*H238,2)</f>
        <v>0</v>
      </c>
      <c r="BL238" s="18" t="s">
        <v>213</v>
      </c>
      <c r="BM238" s="178" t="s">
        <v>428</v>
      </c>
    </row>
    <row r="239" s="2" customFormat="1" ht="16.5" customHeight="1">
      <c r="A239" s="37"/>
      <c r="B239" s="165"/>
      <c r="C239" s="166" t="s">
        <v>429</v>
      </c>
      <c r="D239" s="166" t="s">
        <v>140</v>
      </c>
      <c r="E239" s="167" t="s">
        <v>430</v>
      </c>
      <c r="F239" s="168" t="s">
        <v>431</v>
      </c>
      <c r="G239" s="169" t="s">
        <v>143</v>
      </c>
      <c r="H239" s="170">
        <v>2</v>
      </c>
      <c r="I239" s="171"/>
      <c r="J239" s="172">
        <f>ROUND(I239*H239,2)</f>
        <v>0</v>
      </c>
      <c r="K239" s="173"/>
      <c r="L239" s="38"/>
      <c r="M239" s="174" t="s">
        <v>1</v>
      </c>
      <c r="N239" s="175" t="s">
        <v>39</v>
      </c>
      <c r="O239" s="76"/>
      <c r="P239" s="176">
        <f>O239*H239</f>
        <v>0</v>
      </c>
      <c r="Q239" s="176">
        <v>0</v>
      </c>
      <c r="R239" s="176">
        <f>Q239*H239</f>
        <v>0</v>
      </c>
      <c r="S239" s="176">
        <v>0.0020999999999999999</v>
      </c>
      <c r="T239" s="177">
        <f>S239*H239</f>
        <v>0.0041999999999999997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78" t="s">
        <v>213</v>
      </c>
      <c r="AT239" s="178" t="s">
        <v>140</v>
      </c>
      <c r="AU239" s="178" t="s">
        <v>145</v>
      </c>
      <c r="AY239" s="18" t="s">
        <v>137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8" t="s">
        <v>145</v>
      </c>
      <c r="BK239" s="179">
        <f>ROUND(I239*H239,2)</f>
        <v>0</v>
      </c>
      <c r="BL239" s="18" t="s">
        <v>213</v>
      </c>
      <c r="BM239" s="178" t="s">
        <v>432</v>
      </c>
    </row>
    <row r="240" s="2" customFormat="1" ht="16.5" customHeight="1">
      <c r="A240" s="37"/>
      <c r="B240" s="165"/>
      <c r="C240" s="166" t="s">
        <v>433</v>
      </c>
      <c r="D240" s="166" t="s">
        <v>140</v>
      </c>
      <c r="E240" s="167" t="s">
        <v>434</v>
      </c>
      <c r="F240" s="168" t="s">
        <v>435</v>
      </c>
      <c r="G240" s="169" t="s">
        <v>143</v>
      </c>
      <c r="H240" s="170">
        <v>3</v>
      </c>
      <c r="I240" s="171"/>
      <c r="J240" s="172">
        <f>ROUND(I240*H240,2)</f>
        <v>0</v>
      </c>
      <c r="K240" s="173"/>
      <c r="L240" s="38"/>
      <c r="M240" s="174" t="s">
        <v>1</v>
      </c>
      <c r="N240" s="175" t="s">
        <v>39</v>
      </c>
      <c r="O240" s="76"/>
      <c r="P240" s="176">
        <f>O240*H240</f>
        <v>0</v>
      </c>
      <c r="Q240" s="176">
        <v>0</v>
      </c>
      <c r="R240" s="176">
        <f>Q240*H240</f>
        <v>0</v>
      </c>
      <c r="S240" s="176">
        <v>0.00198</v>
      </c>
      <c r="T240" s="177">
        <f>S240*H240</f>
        <v>0.00594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78" t="s">
        <v>213</v>
      </c>
      <c r="AT240" s="178" t="s">
        <v>140</v>
      </c>
      <c r="AU240" s="178" t="s">
        <v>145</v>
      </c>
      <c r="AY240" s="18" t="s">
        <v>137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18" t="s">
        <v>145</v>
      </c>
      <c r="BK240" s="179">
        <f>ROUND(I240*H240,2)</f>
        <v>0</v>
      </c>
      <c r="BL240" s="18" t="s">
        <v>213</v>
      </c>
      <c r="BM240" s="178" t="s">
        <v>436</v>
      </c>
    </row>
    <row r="241" s="2" customFormat="1" ht="16.5" customHeight="1">
      <c r="A241" s="37"/>
      <c r="B241" s="165"/>
      <c r="C241" s="166" t="s">
        <v>437</v>
      </c>
      <c r="D241" s="166" t="s">
        <v>140</v>
      </c>
      <c r="E241" s="167" t="s">
        <v>438</v>
      </c>
      <c r="F241" s="168" t="s">
        <v>439</v>
      </c>
      <c r="G241" s="169" t="s">
        <v>263</v>
      </c>
      <c r="H241" s="170">
        <v>1</v>
      </c>
      <c r="I241" s="171"/>
      <c r="J241" s="172">
        <f>ROUND(I241*H241,2)</f>
        <v>0</v>
      </c>
      <c r="K241" s="173"/>
      <c r="L241" s="38"/>
      <c r="M241" s="174" t="s">
        <v>1</v>
      </c>
      <c r="N241" s="175" t="s">
        <v>39</v>
      </c>
      <c r="O241" s="76"/>
      <c r="P241" s="176">
        <f>O241*H241</f>
        <v>0</v>
      </c>
      <c r="Q241" s="176">
        <v>0.00041819999999999997</v>
      </c>
      <c r="R241" s="176">
        <f>Q241*H241</f>
        <v>0.00041819999999999997</v>
      </c>
      <c r="S241" s="176">
        <v>0</v>
      </c>
      <c r="T241" s="17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78" t="s">
        <v>213</v>
      </c>
      <c r="AT241" s="178" t="s">
        <v>140</v>
      </c>
      <c r="AU241" s="178" t="s">
        <v>145</v>
      </c>
      <c r="AY241" s="18" t="s">
        <v>137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18" t="s">
        <v>145</v>
      </c>
      <c r="BK241" s="179">
        <f>ROUND(I241*H241,2)</f>
        <v>0</v>
      </c>
      <c r="BL241" s="18" t="s">
        <v>213</v>
      </c>
      <c r="BM241" s="178" t="s">
        <v>440</v>
      </c>
    </row>
    <row r="242" s="2" customFormat="1" ht="16.5" customHeight="1">
      <c r="A242" s="37"/>
      <c r="B242" s="165"/>
      <c r="C242" s="166" t="s">
        <v>441</v>
      </c>
      <c r="D242" s="166" t="s">
        <v>140</v>
      </c>
      <c r="E242" s="167" t="s">
        <v>442</v>
      </c>
      <c r="F242" s="168" t="s">
        <v>443</v>
      </c>
      <c r="G242" s="169" t="s">
        <v>263</v>
      </c>
      <c r="H242" s="170">
        <v>2</v>
      </c>
      <c r="I242" s="171"/>
      <c r="J242" s="172">
        <f>ROUND(I242*H242,2)</f>
        <v>0</v>
      </c>
      <c r="K242" s="173"/>
      <c r="L242" s="38"/>
      <c r="M242" s="174" t="s">
        <v>1</v>
      </c>
      <c r="N242" s="175" t="s">
        <v>39</v>
      </c>
      <c r="O242" s="76"/>
      <c r="P242" s="176">
        <f>O242*H242</f>
        <v>0</v>
      </c>
      <c r="Q242" s="176">
        <v>0.00050319999999999998</v>
      </c>
      <c r="R242" s="176">
        <f>Q242*H242</f>
        <v>0.0010064</v>
      </c>
      <c r="S242" s="176">
        <v>0</v>
      </c>
      <c r="T242" s="17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78" t="s">
        <v>213</v>
      </c>
      <c r="AT242" s="178" t="s">
        <v>140</v>
      </c>
      <c r="AU242" s="178" t="s">
        <v>145</v>
      </c>
      <c r="AY242" s="18" t="s">
        <v>137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8" t="s">
        <v>145</v>
      </c>
      <c r="BK242" s="179">
        <f>ROUND(I242*H242,2)</f>
        <v>0</v>
      </c>
      <c r="BL242" s="18" t="s">
        <v>213</v>
      </c>
      <c r="BM242" s="178" t="s">
        <v>444</v>
      </c>
    </row>
    <row r="243" s="2" customFormat="1" ht="16.5" customHeight="1">
      <c r="A243" s="37"/>
      <c r="B243" s="165"/>
      <c r="C243" s="166" t="s">
        <v>445</v>
      </c>
      <c r="D243" s="166" t="s">
        <v>140</v>
      </c>
      <c r="E243" s="167" t="s">
        <v>446</v>
      </c>
      <c r="F243" s="168" t="s">
        <v>447</v>
      </c>
      <c r="G243" s="169" t="s">
        <v>263</v>
      </c>
      <c r="H243" s="170">
        <v>1</v>
      </c>
      <c r="I243" s="171"/>
      <c r="J243" s="172">
        <f>ROUND(I243*H243,2)</f>
        <v>0</v>
      </c>
      <c r="K243" s="173"/>
      <c r="L243" s="38"/>
      <c r="M243" s="174" t="s">
        <v>1</v>
      </c>
      <c r="N243" s="175" t="s">
        <v>39</v>
      </c>
      <c r="O243" s="76"/>
      <c r="P243" s="176">
        <f>O243*H243</f>
        <v>0</v>
      </c>
      <c r="Q243" s="176">
        <v>0.0017945999999999999</v>
      </c>
      <c r="R243" s="176">
        <f>Q243*H243</f>
        <v>0.0017945999999999999</v>
      </c>
      <c r="S243" s="176">
        <v>0</v>
      </c>
      <c r="T243" s="17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78" t="s">
        <v>213</v>
      </c>
      <c r="AT243" s="178" t="s">
        <v>140</v>
      </c>
      <c r="AU243" s="178" t="s">
        <v>145</v>
      </c>
      <c r="AY243" s="18" t="s">
        <v>137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8" t="s">
        <v>145</v>
      </c>
      <c r="BK243" s="179">
        <f>ROUND(I243*H243,2)</f>
        <v>0</v>
      </c>
      <c r="BL243" s="18" t="s">
        <v>213</v>
      </c>
      <c r="BM243" s="178" t="s">
        <v>448</v>
      </c>
    </row>
    <row r="244" s="2" customFormat="1" ht="16.5" customHeight="1">
      <c r="A244" s="37"/>
      <c r="B244" s="165"/>
      <c r="C244" s="166" t="s">
        <v>449</v>
      </c>
      <c r="D244" s="166" t="s">
        <v>140</v>
      </c>
      <c r="E244" s="167" t="s">
        <v>450</v>
      </c>
      <c r="F244" s="168" t="s">
        <v>451</v>
      </c>
      <c r="G244" s="169" t="s">
        <v>263</v>
      </c>
      <c r="H244" s="170">
        <v>1</v>
      </c>
      <c r="I244" s="171"/>
      <c r="J244" s="172">
        <f>ROUND(I244*H244,2)</f>
        <v>0</v>
      </c>
      <c r="K244" s="173"/>
      <c r="L244" s="38"/>
      <c r="M244" s="174" t="s">
        <v>1</v>
      </c>
      <c r="N244" s="175" t="s">
        <v>39</v>
      </c>
      <c r="O244" s="76"/>
      <c r="P244" s="176">
        <f>O244*H244</f>
        <v>0</v>
      </c>
      <c r="Q244" s="176">
        <v>0.0010046</v>
      </c>
      <c r="R244" s="176">
        <f>Q244*H244</f>
        <v>0.0010046</v>
      </c>
      <c r="S244" s="176">
        <v>0</v>
      </c>
      <c r="T244" s="17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78" t="s">
        <v>213</v>
      </c>
      <c r="AT244" s="178" t="s">
        <v>140</v>
      </c>
      <c r="AU244" s="178" t="s">
        <v>145</v>
      </c>
      <c r="AY244" s="18" t="s">
        <v>137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18" t="s">
        <v>145</v>
      </c>
      <c r="BK244" s="179">
        <f>ROUND(I244*H244,2)</f>
        <v>0</v>
      </c>
      <c r="BL244" s="18" t="s">
        <v>213</v>
      </c>
      <c r="BM244" s="178" t="s">
        <v>452</v>
      </c>
    </row>
    <row r="245" s="2" customFormat="1" ht="24.15" customHeight="1">
      <c r="A245" s="37"/>
      <c r="B245" s="165"/>
      <c r="C245" s="166" t="s">
        <v>453</v>
      </c>
      <c r="D245" s="166" t="s">
        <v>140</v>
      </c>
      <c r="E245" s="167" t="s">
        <v>454</v>
      </c>
      <c r="F245" s="168" t="s">
        <v>455</v>
      </c>
      <c r="G245" s="169" t="s">
        <v>143</v>
      </c>
      <c r="H245" s="170">
        <v>8</v>
      </c>
      <c r="I245" s="171"/>
      <c r="J245" s="172">
        <f>ROUND(I245*H245,2)</f>
        <v>0</v>
      </c>
      <c r="K245" s="173"/>
      <c r="L245" s="38"/>
      <c r="M245" s="174" t="s">
        <v>1</v>
      </c>
      <c r="N245" s="175" t="s">
        <v>39</v>
      </c>
      <c r="O245" s="76"/>
      <c r="P245" s="176">
        <f>O245*H245</f>
        <v>0</v>
      </c>
      <c r="Q245" s="176">
        <v>0.00085700000000000001</v>
      </c>
      <c r="R245" s="176">
        <f>Q245*H245</f>
        <v>0.0068560000000000001</v>
      </c>
      <c r="S245" s="176">
        <v>0</v>
      </c>
      <c r="T245" s="17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78" t="s">
        <v>213</v>
      </c>
      <c r="AT245" s="178" t="s">
        <v>140</v>
      </c>
      <c r="AU245" s="178" t="s">
        <v>145</v>
      </c>
      <c r="AY245" s="18" t="s">
        <v>137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8" t="s">
        <v>145</v>
      </c>
      <c r="BK245" s="179">
        <f>ROUND(I245*H245,2)</f>
        <v>0</v>
      </c>
      <c r="BL245" s="18" t="s">
        <v>213</v>
      </c>
      <c r="BM245" s="178" t="s">
        <v>456</v>
      </c>
    </row>
    <row r="246" s="2" customFormat="1" ht="21.75" customHeight="1">
      <c r="A246" s="37"/>
      <c r="B246" s="165"/>
      <c r="C246" s="166" t="s">
        <v>457</v>
      </c>
      <c r="D246" s="166" t="s">
        <v>140</v>
      </c>
      <c r="E246" s="167" t="s">
        <v>458</v>
      </c>
      <c r="F246" s="168" t="s">
        <v>459</v>
      </c>
      <c r="G246" s="169" t="s">
        <v>143</v>
      </c>
      <c r="H246" s="170">
        <v>3</v>
      </c>
      <c r="I246" s="171"/>
      <c r="J246" s="172">
        <f>ROUND(I246*H246,2)</f>
        <v>0</v>
      </c>
      <c r="K246" s="173"/>
      <c r="L246" s="38"/>
      <c r="M246" s="174" t="s">
        <v>1</v>
      </c>
      <c r="N246" s="175" t="s">
        <v>39</v>
      </c>
      <c r="O246" s="76"/>
      <c r="P246" s="176">
        <f>O246*H246</f>
        <v>0</v>
      </c>
      <c r="Q246" s="176">
        <v>0.0023942325000000002</v>
      </c>
      <c r="R246" s="176">
        <f>Q246*H246</f>
        <v>0.0071826975000000006</v>
      </c>
      <c r="S246" s="176">
        <v>0</v>
      </c>
      <c r="T246" s="17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78" t="s">
        <v>213</v>
      </c>
      <c r="AT246" s="178" t="s">
        <v>140</v>
      </c>
      <c r="AU246" s="178" t="s">
        <v>145</v>
      </c>
      <c r="AY246" s="18" t="s">
        <v>137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8" t="s">
        <v>145</v>
      </c>
      <c r="BK246" s="179">
        <f>ROUND(I246*H246,2)</f>
        <v>0</v>
      </c>
      <c r="BL246" s="18" t="s">
        <v>213</v>
      </c>
      <c r="BM246" s="178" t="s">
        <v>460</v>
      </c>
    </row>
    <row r="247" s="2" customFormat="1" ht="24.15" customHeight="1">
      <c r="A247" s="37"/>
      <c r="B247" s="165"/>
      <c r="C247" s="166" t="s">
        <v>461</v>
      </c>
      <c r="D247" s="166" t="s">
        <v>140</v>
      </c>
      <c r="E247" s="167" t="s">
        <v>462</v>
      </c>
      <c r="F247" s="168" t="s">
        <v>463</v>
      </c>
      <c r="G247" s="169" t="s">
        <v>143</v>
      </c>
      <c r="H247" s="170">
        <v>2</v>
      </c>
      <c r="I247" s="171"/>
      <c r="J247" s="172">
        <f>ROUND(I247*H247,2)</f>
        <v>0</v>
      </c>
      <c r="K247" s="173"/>
      <c r="L247" s="38"/>
      <c r="M247" s="174" t="s">
        <v>1</v>
      </c>
      <c r="N247" s="175" t="s">
        <v>39</v>
      </c>
      <c r="O247" s="76"/>
      <c r="P247" s="176">
        <f>O247*H247</f>
        <v>0</v>
      </c>
      <c r="Q247" s="176">
        <v>0.0036711234999999998</v>
      </c>
      <c r="R247" s="176">
        <f>Q247*H247</f>
        <v>0.0073422469999999997</v>
      </c>
      <c r="S247" s="176">
        <v>0</v>
      </c>
      <c r="T247" s="17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78" t="s">
        <v>213</v>
      </c>
      <c r="AT247" s="178" t="s">
        <v>140</v>
      </c>
      <c r="AU247" s="178" t="s">
        <v>145</v>
      </c>
      <c r="AY247" s="18" t="s">
        <v>137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8" t="s">
        <v>145</v>
      </c>
      <c r="BK247" s="179">
        <f>ROUND(I247*H247,2)</f>
        <v>0</v>
      </c>
      <c r="BL247" s="18" t="s">
        <v>213</v>
      </c>
      <c r="BM247" s="178" t="s">
        <v>464</v>
      </c>
    </row>
    <row r="248" s="2" customFormat="1" ht="16.5" customHeight="1">
      <c r="A248" s="37"/>
      <c r="B248" s="165"/>
      <c r="C248" s="166" t="s">
        <v>465</v>
      </c>
      <c r="D248" s="166" t="s">
        <v>140</v>
      </c>
      <c r="E248" s="167" t="s">
        <v>466</v>
      </c>
      <c r="F248" s="168" t="s">
        <v>467</v>
      </c>
      <c r="G248" s="169" t="s">
        <v>263</v>
      </c>
      <c r="H248" s="170">
        <v>2</v>
      </c>
      <c r="I248" s="171"/>
      <c r="J248" s="172">
        <f>ROUND(I248*H248,2)</f>
        <v>0</v>
      </c>
      <c r="K248" s="173"/>
      <c r="L248" s="38"/>
      <c r="M248" s="174" t="s">
        <v>1</v>
      </c>
      <c r="N248" s="175" t="s">
        <v>39</v>
      </c>
      <c r="O248" s="76"/>
      <c r="P248" s="176">
        <f>O248*H248</f>
        <v>0</v>
      </c>
      <c r="Q248" s="176">
        <v>0</v>
      </c>
      <c r="R248" s="176">
        <f>Q248*H248</f>
        <v>0</v>
      </c>
      <c r="S248" s="176">
        <v>0.0030999999999999999</v>
      </c>
      <c r="T248" s="177">
        <f>S248*H248</f>
        <v>0.0061999999999999998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78" t="s">
        <v>213</v>
      </c>
      <c r="AT248" s="178" t="s">
        <v>140</v>
      </c>
      <c r="AU248" s="178" t="s">
        <v>145</v>
      </c>
      <c r="AY248" s="18" t="s">
        <v>137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18" t="s">
        <v>145</v>
      </c>
      <c r="BK248" s="179">
        <f>ROUND(I248*H248,2)</f>
        <v>0</v>
      </c>
      <c r="BL248" s="18" t="s">
        <v>213</v>
      </c>
      <c r="BM248" s="178" t="s">
        <v>468</v>
      </c>
    </row>
    <row r="249" s="2" customFormat="1" ht="24.15" customHeight="1">
      <c r="A249" s="37"/>
      <c r="B249" s="165"/>
      <c r="C249" s="166" t="s">
        <v>469</v>
      </c>
      <c r="D249" s="166" t="s">
        <v>140</v>
      </c>
      <c r="E249" s="167" t="s">
        <v>470</v>
      </c>
      <c r="F249" s="168" t="s">
        <v>471</v>
      </c>
      <c r="G249" s="169" t="s">
        <v>263</v>
      </c>
      <c r="H249" s="170">
        <v>2</v>
      </c>
      <c r="I249" s="171"/>
      <c r="J249" s="172">
        <f>ROUND(I249*H249,2)</f>
        <v>0</v>
      </c>
      <c r="K249" s="173"/>
      <c r="L249" s="38"/>
      <c r="M249" s="174" t="s">
        <v>1</v>
      </c>
      <c r="N249" s="175" t="s">
        <v>39</v>
      </c>
      <c r="O249" s="76"/>
      <c r="P249" s="176">
        <f>O249*H249</f>
        <v>0</v>
      </c>
      <c r="Q249" s="176">
        <v>0.00050000000000000001</v>
      </c>
      <c r="R249" s="176">
        <f>Q249*H249</f>
        <v>0.001</v>
      </c>
      <c r="S249" s="176">
        <v>0</v>
      </c>
      <c r="T249" s="17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78" t="s">
        <v>213</v>
      </c>
      <c r="AT249" s="178" t="s">
        <v>140</v>
      </c>
      <c r="AU249" s="178" t="s">
        <v>145</v>
      </c>
      <c r="AY249" s="18" t="s">
        <v>137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145</v>
      </c>
      <c r="BK249" s="179">
        <f>ROUND(I249*H249,2)</f>
        <v>0</v>
      </c>
      <c r="BL249" s="18" t="s">
        <v>213</v>
      </c>
      <c r="BM249" s="178" t="s">
        <v>472</v>
      </c>
    </row>
    <row r="250" s="2" customFormat="1" ht="21.75" customHeight="1">
      <c r="A250" s="37"/>
      <c r="B250" s="165"/>
      <c r="C250" s="166" t="s">
        <v>473</v>
      </c>
      <c r="D250" s="166" t="s">
        <v>140</v>
      </c>
      <c r="E250" s="167" t="s">
        <v>474</v>
      </c>
      <c r="F250" s="168" t="s">
        <v>475</v>
      </c>
      <c r="G250" s="169" t="s">
        <v>143</v>
      </c>
      <c r="H250" s="170">
        <v>14</v>
      </c>
      <c r="I250" s="171"/>
      <c r="J250" s="172">
        <f>ROUND(I250*H250,2)</f>
        <v>0</v>
      </c>
      <c r="K250" s="173"/>
      <c r="L250" s="38"/>
      <c r="M250" s="174" t="s">
        <v>1</v>
      </c>
      <c r="N250" s="175" t="s">
        <v>39</v>
      </c>
      <c r="O250" s="76"/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78" t="s">
        <v>213</v>
      </c>
      <c r="AT250" s="178" t="s">
        <v>140</v>
      </c>
      <c r="AU250" s="178" t="s">
        <v>145</v>
      </c>
      <c r="AY250" s="18" t="s">
        <v>137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8" t="s">
        <v>145</v>
      </c>
      <c r="BK250" s="179">
        <f>ROUND(I250*H250,2)</f>
        <v>0</v>
      </c>
      <c r="BL250" s="18" t="s">
        <v>213</v>
      </c>
      <c r="BM250" s="178" t="s">
        <v>476</v>
      </c>
    </row>
    <row r="251" s="2" customFormat="1" ht="24.15" customHeight="1">
      <c r="A251" s="37"/>
      <c r="B251" s="165"/>
      <c r="C251" s="166" t="s">
        <v>477</v>
      </c>
      <c r="D251" s="166" t="s">
        <v>140</v>
      </c>
      <c r="E251" s="167" t="s">
        <v>478</v>
      </c>
      <c r="F251" s="168" t="s">
        <v>479</v>
      </c>
      <c r="G251" s="169" t="s">
        <v>263</v>
      </c>
      <c r="H251" s="170">
        <v>14</v>
      </c>
      <c r="I251" s="171"/>
      <c r="J251" s="172">
        <f>ROUND(I251*H251,2)</f>
        <v>0</v>
      </c>
      <c r="K251" s="173"/>
      <c r="L251" s="38"/>
      <c r="M251" s="174" t="s">
        <v>1</v>
      </c>
      <c r="N251" s="175" t="s">
        <v>39</v>
      </c>
      <c r="O251" s="76"/>
      <c r="P251" s="176">
        <f>O251*H251</f>
        <v>0</v>
      </c>
      <c r="Q251" s="176">
        <v>0</v>
      </c>
      <c r="R251" s="176">
        <f>Q251*H251</f>
        <v>0</v>
      </c>
      <c r="S251" s="176">
        <v>0</v>
      </c>
      <c r="T251" s="17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78" t="s">
        <v>213</v>
      </c>
      <c r="AT251" s="178" t="s">
        <v>140</v>
      </c>
      <c r="AU251" s="178" t="s">
        <v>145</v>
      </c>
      <c r="AY251" s="18" t="s">
        <v>137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8" t="s">
        <v>145</v>
      </c>
      <c r="BK251" s="179">
        <f>ROUND(I251*H251,2)</f>
        <v>0</v>
      </c>
      <c r="BL251" s="18" t="s">
        <v>213</v>
      </c>
      <c r="BM251" s="178" t="s">
        <v>480</v>
      </c>
    </row>
    <row r="252" s="2" customFormat="1" ht="24.15" customHeight="1">
      <c r="A252" s="37"/>
      <c r="B252" s="165"/>
      <c r="C252" s="166" t="s">
        <v>481</v>
      </c>
      <c r="D252" s="166" t="s">
        <v>140</v>
      </c>
      <c r="E252" s="167" t="s">
        <v>482</v>
      </c>
      <c r="F252" s="168" t="s">
        <v>483</v>
      </c>
      <c r="G252" s="169" t="s">
        <v>484</v>
      </c>
      <c r="H252" s="170">
        <v>1</v>
      </c>
      <c r="I252" s="171"/>
      <c r="J252" s="172">
        <f>ROUND(I252*H252,2)</f>
        <v>0</v>
      </c>
      <c r="K252" s="173"/>
      <c r="L252" s="38"/>
      <c r="M252" s="174" t="s">
        <v>1</v>
      </c>
      <c r="N252" s="175" t="s">
        <v>39</v>
      </c>
      <c r="O252" s="76"/>
      <c r="P252" s="176">
        <f>O252*H252</f>
        <v>0</v>
      </c>
      <c r="Q252" s="176">
        <v>0</v>
      </c>
      <c r="R252" s="176">
        <f>Q252*H252</f>
        <v>0</v>
      </c>
      <c r="S252" s="176">
        <v>0.014919999999999999</v>
      </c>
      <c r="T252" s="177">
        <f>S252*H252</f>
        <v>0.014919999999999999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78" t="s">
        <v>213</v>
      </c>
      <c r="AT252" s="178" t="s">
        <v>140</v>
      </c>
      <c r="AU252" s="178" t="s">
        <v>145</v>
      </c>
      <c r="AY252" s="18" t="s">
        <v>137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8" t="s">
        <v>145</v>
      </c>
      <c r="BK252" s="179">
        <f>ROUND(I252*H252,2)</f>
        <v>0</v>
      </c>
      <c r="BL252" s="18" t="s">
        <v>213</v>
      </c>
      <c r="BM252" s="178" t="s">
        <v>485</v>
      </c>
    </row>
    <row r="253" s="2" customFormat="1" ht="33" customHeight="1">
      <c r="A253" s="37"/>
      <c r="B253" s="165"/>
      <c r="C253" s="166" t="s">
        <v>486</v>
      </c>
      <c r="D253" s="166" t="s">
        <v>140</v>
      </c>
      <c r="E253" s="167" t="s">
        <v>487</v>
      </c>
      <c r="F253" s="168" t="s">
        <v>488</v>
      </c>
      <c r="G253" s="169" t="s">
        <v>389</v>
      </c>
      <c r="H253" s="215"/>
      <c r="I253" s="171"/>
      <c r="J253" s="172">
        <f>ROUND(I253*H253,2)</f>
        <v>0</v>
      </c>
      <c r="K253" s="173"/>
      <c r="L253" s="38"/>
      <c r="M253" s="174" t="s">
        <v>1</v>
      </c>
      <c r="N253" s="175" t="s">
        <v>39</v>
      </c>
      <c r="O253" s="76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78" t="s">
        <v>213</v>
      </c>
      <c r="AT253" s="178" t="s">
        <v>140</v>
      </c>
      <c r="AU253" s="178" t="s">
        <v>145</v>
      </c>
      <c r="AY253" s="18" t="s">
        <v>137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8" t="s">
        <v>145</v>
      </c>
      <c r="BK253" s="179">
        <f>ROUND(I253*H253,2)</f>
        <v>0</v>
      </c>
      <c r="BL253" s="18" t="s">
        <v>213</v>
      </c>
      <c r="BM253" s="178" t="s">
        <v>489</v>
      </c>
    </row>
    <row r="254" s="12" customFormat="1" ht="22.8" customHeight="1">
      <c r="A254" s="12"/>
      <c r="B254" s="152"/>
      <c r="C254" s="12"/>
      <c r="D254" s="153" t="s">
        <v>72</v>
      </c>
      <c r="E254" s="163" t="s">
        <v>490</v>
      </c>
      <c r="F254" s="163" t="s">
        <v>491</v>
      </c>
      <c r="G254" s="12"/>
      <c r="H254" s="12"/>
      <c r="I254" s="155"/>
      <c r="J254" s="164">
        <f>BK254</f>
        <v>0</v>
      </c>
      <c r="K254" s="12"/>
      <c r="L254" s="152"/>
      <c r="M254" s="157"/>
      <c r="N254" s="158"/>
      <c r="O254" s="158"/>
      <c r="P254" s="159">
        <f>SUM(P255:P279)</f>
        <v>0</v>
      </c>
      <c r="Q254" s="158"/>
      <c r="R254" s="159">
        <f>SUM(R255:R279)</f>
        <v>0.016023372300000002</v>
      </c>
      <c r="S254" s="158"/>
      <c r="T254" s="160">
        <f>SUM(T255:T279)</f>
        <v>0.043749999999999997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53" t="s">
        <v>145</v>
      </c>
      <c r="AT254" s="161" t="s">
        <v>72</v>
      </c>
      <c r="AU254" s="161" t="s">
        <v>78</v>
      </c>
      <c r="AY254" s="153" t="s">
        <v>137</v>
      </c>
      <c r="BK254" s="162">
        <f>SUM(BK255:BK279)</f>
        <v>0</v>
      </c>
    </row>
    <row r="255" s="2" customFormat="1" ht="24.15" customHeight="1">
      <c r="A255" s="37"/>
      <c r="B255" s="165"/>
      <c r="C255" s="166" t="s">
        <v>492</v>
      </c>
      <c r="D255" s="166" t="s">
        <v>140</v>
      </c>
      <c r="E255" s="167" t="s">
        <v>493</v>
      </c>
      <c r="F255" s="168" t="s">
        <v>494</v>
      </c>
      <c r="G255" s="169" t="s">
        <v>143</v>
      </c>
      <c r="H255" s="170">
        <v>12</v>
      </c>
      <c r="I255" s="171"/>
      <c r="J255" s="172">
        <f>ROUND(I255*H255,2)</f>
        <v>0</v>
      </c>
      <c r="K255" s="173"/>
      <c r="L255" s="38"/>
      <c r="M255" s="174" t="s">
        <v>1</v>
      </c>
      <c r="N255" s="175" t="s">
        <v>39</v>
      </c>
      <c r="O255" s="76"/>
      <c r="P255" s="176">
        <f>O255*H255</f>
        <v>0</v>
      </c>
      <c r="Q255" s="176">
        <v>0</v>
      </c>
      <c r="R255" s="176">
        <f>Q255*H255</f>
        <v>0</v>
      </c>
      <c r="S255" s="176">
        <v>0.0021299999999999999</v>
      </c>
      <c r="T255" s="177">
        <f>S255*H255</f>
        <v>0.025559999999999999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78" t="s">
        <v>213</v>
      </c>
      <c r="AT255" s="178" t="s">
        <v>140</v>
      </c>
      <c r="AU255" s="178" t="s">
        <v>145</v>
      </c>
      <c r="AY255" s="18" t="s">
        <v>137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8" t="s">
        <v>145</v>
      </c>
      <c r="BK255" s="179">
        <f>ROUND(I255*H255,2)</f>
        <v>0</v>
      </c>
      <c r="BL255" s="18" t="s">
        <v>213</v>
      </c>
      <c r="BM255" s="178" t="s">
        <v>495</v>
      </c>
    </row>
    <row r="256" s="2" customFormat="1" ht="16.5" customHeight="1">
      <c r="A256" s="37"/>
      <c r="B256" s="165"/>
      <c r="C256" s="166" t="s">
        <v>496</v>
      </c>
      <c r="D256" s="166" t="s">
        <v>140</v>
      </c>
      <c r="E256" s="167" t="s">
        <v>497</v>
      </c>
      <c r="F256" s="168" t="s">
        <v>498</v>
      </c>
      <c r="G256" s="169" t="s">
        <v>263</v>
      </c>
      <c r="H256" s="170">
        <v>4</v>
      </c>
      <c r="I256" s="171"/>
      <c r="J256" s="172">
        <f>ROUND(I256*H256,2)</f>
        <v>0</v>
      </c>
      <c r="K256" s="173"/>
      <c r="L256" s="38"/>
      <c r="M256" s="174" t="s">
        <v>1</v>
      </c>
      <c r="N256" s="175" t="s">
        <v>39</v>
      </c>
      <c r="O256" s="76"/>
      <c r="P256" s="176">
        <f>O256*H256</f>
        <v>0</v>
      </c>
      <c r="Q256" s="176">
        <v>0</v>
      </c>
      <c r="R256" s="176">
        <f>Q256*H256</f>
        <v>0</v>
      </c>
      <c r="S256" s="176">
        <v>0.00087000000000000001</v>
      </c>
      <c r="T256" s="177">
        <f>S256*H256</f>
        <v>0.00348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78" t="s">
        <v>213</v>
      </c>
      <c r="AT256" s="178" t="s">
        <v>140</v>
      </c>
      <c r="AU256" s="178" t="s">
        <v>145</v>
      </c>
      <c r="AY256" s="18" t="s">
        <v>137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8" t="s">
        <v>145</v>
      </c>
      <c r="BK256" s="179">
        <f>ROUND(I256*H256,2)</f>
        <v>0</v>
      </c>
      <c r="BL256" s="18" t="s">
        <v>213</v>
      </c>
      <c r="BM256" s="178" t="s">
        <v>499</v>
      </c>
    </row>
    <row r="257" s="2" customFormat="1" ht="16.5" customHeight="1">
      <c r="A257" s="37"/>
      <c r="B257" s="165"/>
      <c r="C257" s="166" t="s">
        <v>500</v>
      </c>
      <c r="D257" s="166" t="s">
        <v>140</v>
      </c>
      <c r="E257" s="167" t="s">
        <v>501</v>
      </c>
      <c r="F257" s="168" t="s">
        <v>502</v>
      </c>
      <c r="G257" s="169" t="s">
        <v>263</v>
      </c>
      <c r="H257" s="170">
        <v>6</v>
      </c>
      <c r="I257" s="171"/>
      <c r="J257" s="172">
        <f>ROUND(I257*H257,2)</f>
        <v>0</v>
      </c>
      <c r="K257" s="173"/>
      <c r="L257" s="38"/>
      <c r="M257" s="174" t="s">
        <v>1</v>
      </c>
      <c r="N257" s="175" t="s">
        <v>39</v>
      </c>
      <c r="O257" s="76"/>
      <c r="P257" s="176">
        <f>O257*H257</f>
        <v>0</v>
      </c>
      <c r="Q257" s="176">
        <v>0</v>
      </c>
      <c r="R257" s="176">
        <f>Q257*H257</f>
        <v>0</v>
      </c>
      <c r="S257" s="176">
        <v>0.00022000000000000001</v>
      </c>
      <c r="T257" s="177">
        <f>S257*H257</f>
        <v>0.00132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78" t="s">
        <v>213</v>
      </c>
      <c r="AT257" s="178" t="s">
        <v>140</v>
      </c>
      <c r="AU257" s="178" t="s">
        <v>145</v>
      </c>
      <c r="AY257" s="18" t="s">
        <v>137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18" t="s">
        <v>145</v>
      </c>
      <c r="BK257" s="179">
        <f>ROUND(I257*H257,2)</f>
        <v>0</v>
      </c>
      <c r="BL257" s="18" t="s">
        <v>213</v>
      </c>
      <c r="BM257" s="178" t="s">
        <v>503</v>
      </c>
    </row>
    <row r="258" s="2" customFormat="1" ht="16.5" customHeight="1">
      <c r="A258" s="37"/>
      <c r="B258" s="165"/>
      <c r="C258" s="166" t="s">
        <v>504</v>
      </c>
      <c r="D258" s="166" t="s">
        <v>140</v>
      </c>
      <c r="E258" s="167" t="s">
        <v>505</v>
      </c>
      <c r="F258" s="168" t="s">
        <v>506</v>
      </c>
      <c r="G258" s="169" t="s">
        <v>143</v>
      </c>
      <c r="H258" s="170">
        <v>8</v>
      </c>
      <c r="I258" s="171"/>
      <c r="J258" s="172">
        <f>ROUND(I258*H258,2)</f>
        <v>0</v>
      </c>
      <c r="K258" s="173"/>
      <c r="L258" s="38"/>
      <c r="M258" s="174" t="s">
        <v>1</v>
      </c>
      <c r="N258" s="175" t="s">
        <v>39</v>
      </c>
      <c r="O258" s="76"/>
      <c r="P258" s="176">
        <f>O258*H258</f>
        <v>0</v>
      </c>
      <c r="Q258" s="176">
        <v>0</v>
      </c>
      <c r="R258" s="176">
        <f>Q258*H258</f>
        <v>0</v>
      </c>
      <c r="S258" s="176">
        <v>0.00027999999999999998</v>
      </c>
      <c r="T258" s="177">
        <f>S258*H258</f>
        <v>0.0022399999999999998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78" t="s">
        <v>213</v>
      </c>
      <c r="AT258" s="178" t="s">
        <v>140</v>
      </c>
      <c r="AU258" s="178" t="s">
        <v>145</v>
      </c>
      <c r="AY258" s="18" t="s">
        <v>137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18" t="s">
        <v>145</v>
      </c>
      <c r="BK258" s="179">
        <f>ROUND(I258*H258,2)</f>
        <v>0</v>
      </c>
      <c r="BL258" s="18" t="s">
        <v>213</v>
      </c>
      <c r="BM258" s="178" t="s">
        <v>507</v>
      </c>
    </row>
    <row r="259" s="2" customFormat="1" ht="21.75" customHeight="1">
      <c r="A259" s="37"/>
      <c r="B259" s="165"/>
      <c r="C259" s="166" t="s">
        <v>508</v>
      </c>
      <c r="D259" s="166" t="s">
        <v>140</v>
      </c>
      <c r="E259" s="167" t="s">
        <v>509</v>
      </c>
      <c r="F259" s="168" t="s">
        <v>510</v>
      </c>
      <c r="G259" s="169" t="s">
        <v>263</v>
      </c>
      <c r="H259" s="170">
        <v>2</v>
      </c>
      <c r="I259" s="171"/>
      <c r="J259" s="172">
        <f>ROUND(I259*H259,2)</f>
        <v>0</v>
      </c>
      <c r="K259" s="173"/>
      <c r="L259" s="38"/>
      <c r="M259" s="174" t="s">
        <v>1</v>
      </c>
      <c r="N259" s="175" t="s">
        <v>39</v>
      </c>
      <c r="O259" s="76"/>
      <c r="P259" s="176">
        <f>O259*H259</f>
        <v>0</v>
      </c>
      <c r="Q259" s="176">
        <v>0.00029997040000000002</v>
      </c>
      <c r="R259" s="176">
        <f>Q259*H259</f>
        <v>0.00059994080000000003</v>
      </c>
      <c r="S259" s="176">
        <v>0</v>
      </c>
      <c r="T259" s="17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78" t="s">
        <v>213</v>
      </c>
      <c r="AT259" s="178" t="s">
        <v>140</v>
      </c>
      <c r="AU259" s="178" t="s">
        <v>145</v>
      </c>
      <c r="AY259" s="18" t="s">
        <v>137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8" t="s">
        <v>145</v>
      </c>
      <c r="BK259" s="179">
        <f>ROUND(I259*H259,2)</f>
        <v>0</v>
      </c>
      <c r="BL259" s="18" t="s">
        <v>213</v>
      </c>
      <c r="BM259" s="178" t="s">
        <v>511</v>
      </c>
    </row>
    <row r="260" s="2" customFormat="1" ht="16.5" customHeight="1">
      <c r="A260" s="37"/>
      <c r="B260" s="165"/>
      <c r="C260" s="166" t="s">
        <v>512</v>
      </c>
      <c r="D260" s="166" t="s">
        <v>140</v>
      </c>
      <c r="E260" s="167" t="s">
        <v>513</v>
      </c>
      <c r="F260" s="168" t="s">
        <v>514</v>
      </c>
      <c r="G260" s="169" t="s">
        <v>263</v>
      </c>
      <c r="H260" s="170">
        <v>4</v>
      </c>
      <c r="I260" s="171"/>
      <c r="J260" s="172">
        <f>ROUND(I260*H260,2)</f>
        <v>0</v>
      </c>
      <c r="K260" s="173"/>
      <c r="L260" s="38"/>
      <c r="M260" s="174" t="s">
        <v>1</v>
      </c>
      <c r="N260" s="175" t="s">
        <v>39</v>
      </c>
      <c r="O260" s="76"/>
      <c r="P260" s="176">
        <f>O260*H260</f>
        <v>0</v>
      </c>
      <c r="Q260" s="176">
        <v>0</v>
      </c>
      <c r="R260" s="176">
        <f>Q260*H260</f>
        <v>0</v>
      </c>
      <c r="S260" s="176">
        <v>0</v>
      </c>
      <c r="T260" s="17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78" t="s">
        <v>213</v>
      </c>
      <c r="AT260" s="178" t="s">
        <v>140</v>
      </c>
      <c r="AU260" s="178" t="s">
        <v>145</v>
      </c>
      <c r="AY260" s="18" t="s">
        <v>137</v>
      </c>
      <c r="BE260" s="179">
        <f>IF(N260="základní",J260,0)</f>
        <v>0</v>
      </c>
      <c r="BF260" s="179">
        <f>IF(N260="snížená",J260,0)</f>
        <v>0</v>
      </c>
      <c r="BG260" s="179">
        <f>IF(N260="zákl. přenesená",J260,0)</f>
        <v>0</v>
      </c>
      <c r="BH260" s="179">
        <f>IF(N260="sníž. přenesená",J260,0)</f>
        <v>0</v>
      </c>
      <c r="BI260" s="179">
        <f>IF(N260="nulová",J260,0)</f>
        <v>0</v>
      </c>
      <c r="BJ260" s="18" t="s">
        <v>145</v>
      </c>
      <c r="BK260" s="179">
        <f>ROUND(I260*H260,2)</f>
        <v>0</v>
      </c>
      <c r="BL260" s="18" t="s">
        <v>213</v>
      </c>
      <c r="BM260" s="178" t="s">
        <v>515</v>
      </c>
    </row>
    <row r="261" s="2" customFormat="1" ht="24.15" customHeight="1">
      <c r="A261" s="37"/>
      <c r="B261" s="165"/>
      <c r="C261" s="166" t="s">
        <v>516</v>
      </c>
      <c r="D261" s="166" t="s">
        <v>140</v>
      </c>
      <c r="E261" s="167" t="s">
        <v>517</v>
      </c>
      <c r="F261" s="168" t="s">
        <v>518</v>
      </c>
      <c r="G261" s="169" t="s">
        <v>143</v>
      </c>
      <c r="H261" s="170">
        <v>12</v>
      </c>
      <c r="I261" s="171"/>
      <c r="J261" s="172">
        <f>ROUND(I261*H261,2)</f>
        <v>0</v>
      </c>
      <c r="K261" s="173"/>
      <c r="L261" s="38"/>
      <c r="M261" s="174" t="s">
        <v>1</v>
      </c>
      <c r="N261" s="175" t="s">
        <v>39</v>
      </c>
      <c r="O261" s="76"/>
      <c r="P261" s="176">
        <f>O261*H261</f>
        <v>0</v>
      </c>
      <c r="Q261" s="176">
        <v>0.000319912</v>
      </c>
      <c r="R261" s="176">
        <f>Q261*H261</f>
        <v>0.003838944</v>
      </c>
      <c r="S261" s="176">
        <v>0</v>
      </c>
      <c r="T261" s="17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78" t="s">
        <v>213</v>
      </c>
      <c r="AT261" s="178" t="s">
        <v>140</v>
      </c>
      <c r="AU261" s="178" t="s">
        <v>145</v>
      </c>
      <c r="AY261" s="18" t="s">
        <v>137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18" t="s">
        <v>145</v>
      </c>
      <c r="BK261" s="179">
        <f>ROUND(I261*H261,2)</f>
        <v>0</v>
      </c>
      <c r="BL261" s="18" t="s">
        <v>213</v>
      </c>
      <c r="BM261" s="178" t="s">
        <v>519</v>
      </c>
    </row>
    <row r="262" s="2" customFormat="1" ht="37.8" customHeight="1">
      <c r="A262" s="37"/>
      <c r="B262" s="165"/>
      <c r="C262" s="166" t="s">
        <v>520</v>
      </c>
      <c r="D262" s="166" t="s">
        <v>140</v>
      </c>
      <c r="E262" s="167" t="s">
        <v>521</v>
      </c>
      <c r="F262" s="168" t="s">
        <v>522</v>
      </c>
      <c r="G262" s="169" t="s">
        <v>143</v>
      </c>
      <c r="H262" s="170">
        <v>4</v>
      </c>
      <c r="I262" s="171"/>
      <c r="J262" s="172">
        <f>ROUND(I262*H262,2)</f>
        <v>0</v>
      </c>
      <c r="K262" s="173"/>
      <c r="L262" s="38"/>
      <c r="M262" s="174" t="s">
        <v>1</v>
      </c>
      <c r="N262" s="175" t="s">
        <v>39</v>
      </c>
      <c r="O262" s="76"/>
      <c r="P262" s="176">
        <f>O262*H262</f>
        <v>0</v>
      </c>
      <c r="Q262" s="176">
        <v>4.6499999999999999E-05</v>
      </c>
      <c r="R262" s="176">
        <f>Q262*H262</f>
        <v>0.000186</v>
      </c>
      <c r="S262" s="176">
        <v>0</v>
      </c>
      <c r="T262" s="17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78" t="s">
        <v>213</v>
      </c>
      <c r="AT262" s="178" t="s">
        <v>140</v>
      </c>
      <c r="AU262" s="178" t="s">
        <v>145</v>
      </c>
      <c r="AY262" s="18" t="s">
        <v>137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18" t="s">
        <v>145</v>
      </c>
      <c r="BK262" s="179">
        <f>ROUND(I262*H262,2)</f>
        <v>0</v>
      </c>
      <c r="BL262" s="18" t="s">
        <v>213</v>
      </c>
      <c r="BM262" s="178" t="s">
        <v>523</v>
      </c>
    </row>
    <row r="263" s="2" customFormat="1" ht="16.5" customHeight="1">
      <c r="A263" s="37"/>
      <c r="B263" s="165"/>
      <c r="C263" s="166" t="s">
        <v>524</v>
      </c>
      <c r="D263" s="166" t="s">
        <v>140</v>
      </c>
      <c r="E263" s="167" t="s">
        <v>525</v>
      </c>
      <c r="F263" s="168" t="s">
        <v>526</v>
      </c>
      <c r="G263" s="169" t="s">
        <v>263</v>
      </c>
      <c r="H263" s="170">
        <v>6</v>
      </c>
      <c r="I263" s="171"/>
      <c r="J263" s="172">
        <f>ROUND(I263*H263,2)</f>
        <v>0</v>
      </c>
      <c r="K263" s="173"/>
      <c r="L263" s="38"/>
      <c r="M263" s="174" t="s">
        <v>1</v>
      </c>
      <c r="N263" s="175" t="s">
        <v>39</v>
      </c>
      <c r="O263" s="76"/>
      <c r="P263" s="176">
        <f>O263*H263</f>
        <v>0</v>
      </c>
      <c r="Q263" s="176">
        <v>0</v>
      </c>
      <c r="R263" s="176">
        <f>Q263*H263</f>
        <v>0</v>
      </c>
      <c r="S263" s="176">
        <v>0</v>
      </c>
      <c r="T263" s="17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78" t="s">
        <v>213</v>
      </c>
      <c r="AT263" s="178" t="s">
        <v>140</v>
      </c>
      <c r="AU263" s="178" t="s">
        <v>145</v>
      </c>
      <c r="AY263" s="18" t="s">
        <v>137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8" t="s">
        <v>145</v>
      </c>
      <c r="BK263" s="179">
        <f>ROUND(I263*H263,2)</f>
        <v>0</v>
      </c>
      <c r="BL263" s="18" t="s">
        <v>213</v>
      </c>
      <c r="BM263" s="178" t="s">
        <v>527</v>
      </c>
    </row>
    <row r="264" s="2" customFormat="1" ht="16.5" customHeight="1">
      <c r="A264" s="37"/>
      <c r="B264" s="165"/>
      <c r="C264" s="166" t="s">
        <v>528</v>
      </c>
      <c r="D264" s="166" t="s">
        <v>140</v>
      </c>
      <c r="E264" s="167" t="s">
        <v>529</v>
      </c>
      <c r="F264" s="168" t="s">
        <v>530</v>
      </c>
      <c r="G264" s="169" t="s">
        <v>263</v>
      </c>
      <c r="H264" s="170">
        <v>4</v>
      </c>
      <c r="I264" s="171"/>
      <c r="J264" s="172">
        <f>ROUND(I264*H264,2)</f>
        <v>0</v>
      </c>
      <c r="K264" s="173"/>
      <c r="L264" s="38"/>
      <c r="M264" s="174" t="s">
        <v>1</v>
      </c>
      <c r="N264" s="175" t="s">
        <v>39</v>
      </c>
      <c r="O264" s="76"/>
      <c r="P264" s="176">
        <f>O264*H264</f>
        <v>0</v>
      </c>
      <c r="Q264" s="176">
        <v>0</v>
      </c>
      <c r="R264" s="176">
        <f>Q264*H264</f>
        <v>0</v>
      </c>
      <c r="S264" s="176">
        <v>0</v>
      </c>
      <c r="T264" s="17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78" t="s">
        <v>213</v>
      </c>
      <c r="AT264" s="178" t="s">
        <v>140</v>
      </c>
      <c r="AU264" s="178" t="s">
        <v>145</v>
      </c>
      <c r="AY264" s="18" t="s">
        <v>137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18" t="s">
        <v>145</v>
      </c>
      <c r="BK264" s="179">
        <f>ROUND(I264*H264,2)</f>
        <v>0</v>
      </c>
      <c r="BL264" s="18" t="s">
        <v>213</v>
      </c>
      <c r="BM264" s="178" t="s">
        <v>531</v>
      </c>
    </row>
    <row r="265" s="2" customFormat="1" ht="16.5" customHeight="1">
      <c r="A265" s="37"/>
      <c r="B265" s="165"/>
      <c r="C265" s="166" t="s">
        <v>532</v>
      </c>
      <c r="D265" s="166" t="s">
        <v>140</v>
      </c>
      <c r="E265" s="167" t="s">
        <v>533</v>
      </c>
      <c r="F265" s="168" t="s">
        <v>534</v>
      </c>
      <c r="G265" s="169" t="s">
        <v>143</v>
      </c>
      <c r="H265" s="170">
        <v>2</v>
      </c>
      <c r="I265" s="171"/>
      <c r="J265" s="172">
        <f>ROUND(I265*H265,2)</f>
        <v>0</v>
      </c>
      <c r="K265" s="173"/>
      <c r="L265" s="38"/>
      <c r="M265" s="174" t="s">
        <v>1</v>
      </c>
      <c r="N265" s="175" t="s">
        <v>39</v>
      </c>
      <c r="O265" s="76"/>
      <c r="P265" s="176">
        <f>O265*H265</f>
        <v>0</v>
      </c>
      <c r="Q265" s="176">
        <v>4.3999999999999999E-05</v>
      </c>
      <c r="R265" s="176">
        <f>Q265*H265</f>
        <v>8.7999999999999998E-05</v>
      </c>
      <c r="S265" s="176">
        <v>0</v>
      </c>
      <c r="T265" s="17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78" t="s">
        <v>213</v>
      </c>
      <c r="AT265" s="178" t="s">
        <v>140</v>
      </c>
      <c r="AU265" s="178" t="s">
        <v>145</v>
      </c>
      <c r="AY265" s="18" t="s">
        <v>137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8" t="s">
        <v>145</v>
      </c>
      <c r="BK265" s="179">
        <f>ROUND(I265*H265,2)</f>
        <v>0</v>
      </c>
      <c r="BL265" s="18" t="s">
        <v>213</v>
      </c>
      <c r="BM265" s="178" t="s">
        <v>535</v>
      </c>
    </row>
    <row r="266" s="2" customFormat="1" ht="16.5" customHeight="1">
      <c r="A266" s="37"/>
      <c r="B266" s="165"/>
      <c r="C266" s="166" t="s">
        <v>536</v>
      </c>
      <c r="D266" s="166" t="s">
        <v>140</v>
      </c>
      <c r="E266" s="167" t="s">
        <v>537</v>
      </c>
      <c r="F266" s="168" t="s">
        <v>538</v>
      </c>
      <c r="G266" s="169" t="s">
        <v>143</v>
      </c>
      <c r="H266" s="170">
        <v>1</v>
      </c>
      <c r="I266" s="171"/>
      <c r="J266" s="172">
        <f>ROUND(I266*H266,2)</f>
        <v>0</v>
      </c>
      <c r="K266" s="173"/>
      <c r="L266" s="38"/>
      <c r="M266" s="174" t="s">
        <v>1</v>
      </c>
      <c r="N266" s="175" t="s">
        <v>39</v>
      </c>
      <c r="O266" s="76"/>
      <c r="P266" s="176">
        <f>O266*H266</f>
        <v>0</v>
      </c>
      <c r="Q266" s="176">
        <v>5.3999999999999998E-05</v>
      </c>
      <c r="R266" s="176">
        <f>Q266*H266</f>
        <v>5.3999999999999998E-05</v>
      </c>
      <c r="S266" s="176">
        <v>0</v>
      </c>
      <c r="T266" s="17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78" t="s">
        <v>213</v>
      </c>
      <c r="AT266" s="178" t="s">
        <v>140</v>
      </c>
      <c r="AU266" s="178" t="s">
        <v>145</v>
      </c>
      <c r="AY266" s="18" t="s">
        <v>137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18" t="s">
        <v>145</v>
      </c>
      <c r="BK266" s="179">
        <f>ROUND(I266*H266,2)</f>
        <v>0</v>
      </c>
      <c r="BL266" s="18" t="s">
        <v>213</v>
      </c>
      <c r="BM266" s="178" t="s">
        <v>539</v>
      </c>
    </row>
    <row r="267" s="2" customFormat="1" ht="24.15" customHeight="1">
      <c r="A267" s="37"/>
      <c r="B267" s="165"/>
      <c r="C267" s="166" t="s">
        <v>540</v>
      </c>
      <c r="D267" s="166" t="s">
        <v>140</v>
      </c>
      <c r="E267" s="167" t="s">
        <v>541</v>
      </c>
      <c r="F267" s="168" t="s">
        <v>542</v>
      </c>
      <c r="G267" s="169" t="s">
        <v>263</v>
      </c>
      <c r="H267" s="170">
        <v>8</v>
      </c>
      <c r="I267" s="171"/>
      <c r="J267" s="172">
        <f>ROUND(I267*H267,2)</f>
        <v>0</v>
      </c>
      <c r="K267" s="173"/>
      <c r="L267" s="38"/>
      <c r="M267" s="174" t="s">
        <v>1</v>
      </c>
      <c r="N267" s="175" t="s">
        <v>39</v>
      </c>
      <c r="O267" s="76"/>
      <c r="P267" s="176">
        <f>O267*H267</f>
        <v>0</v>
      </c>
      <c r="Q267" s="176">
        <v>6.9999999999999994E-05</v>
      </c>
      <c r="R267" s="176">
        <f>Q267*H267</f>
        <v>0.00055999999999999995</v>
      </c>
      <c r="S267" s="176">
        <v>0</v>
      </c>
      <c r="T267" s="17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78" t="s">
        <v>213</v>
      </c>
      <c r="AT267" s="178" t="s">
        <v>140</v>
      </c>
      <c r="AU267" s="178" t="s">
        <v>145</v>
      </c>
      <c r="AY267" s="18" t="s">
        <v>137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8" t="s">
        <v>145</v>
      </c>
      <c r="BK267" s="179">
        <f>ROUND(I267*H267,2)</f>
        <v>0</v>
      </c>
      <c r="BL267" s="18" t="s">
        <v>213</v>
      </c>
      <c r="BM267" s="178" t="s">
        <v>543</v>
      </c>
    </row>
    <row r="268" s="2" customFormat="1" ht="33" customHeight="1">
      <c r="A268" s="37"/>
      <c r="B268" s="165"/>
      <c r="C268" s="166" t="s">
        <v>544</v>
      </c>
      <c r="D268" s="166" t="s">
        <v>140</v>
      </c>
      <c r="E268" s="167" t="s">
        <v>545</v>
      </c>
      <c r="F268" s="168" t="s">
        <v>546</v>
      </c>
      <c r="G268" s="169" t="s">
        <v>143</v>
      </c>
      <c r="H268" s="170">
        <v>19</v>
      </c>
      <c r="I268" s="171"/>
      <c r="J268" s="172">
        <f>ROUND(I268*H268,2)</f>
        <v>0</v>
      </c>
      <c r="K268" s="173"/>
      <c r="L268" s="38"/>
      <c r="M268" s="174" t="s">
        <v>1</v>
      </c>
      <c r="N268" s="175" t="s">
        <v>39</v>
      </c>
      <c r="O268" s="76"/>
      <c r="P268" s="176">
        <f>O268*H268</f>
        <v>0</v>
      </c>
      <c r="Q268" s="176">
        <v>6.7399999999999998E-05</v>
      </c>
      <c r="R268" s="176">
        <f>Q268*H268</f>
        <v>0.0012806</v>
      </c>
      <c r="S268" s="176">
        <v>0</v>
      </c>
      <c r="T268" s="17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78" t="s">
        <v>213</v>
      </c>
      <c r="AT268" s="178" t="s">
        <v>140</v>
      </c>
      <c r="AU268" s="178" t="s">
        <v>145</v>
      </c>
      <c r="AY268" s="18" t="s">
        <v>137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18" t="s">
        <v>145</v>
      </c>
      <c r="BK268" s="179">
        <f>ROUND(I268*H268,2)</f>
        <v>0</v>
      </c>
      <c r="BL268" s="18" t="s">
        <v>213</v>
      </c>
      <c r="BM268" s="178" t="s">
        <v>547</v>
      </c>
    </row>
    <row r="269" s="2" customFormat="1" ht="33" customHeight="1">
      <c r="A269" s="37"/>
      <c r="B269" s="165"/>
      <c r="C269" s="166" t="s">
        <v>548</v>
      </c>
      <c r="D269" s="166" t="s">
        <v>140</v>
      </c>
      <c r="E269" s="167" t="s">
        <v>549</v>
      </c>
      <c r="F269" s="168" t="s">
        <v>550</v>
      </c>
      <c r="G269" s="169" t="s">
        <v>143</v>
      </c>
      <c r="H269" s="170">
        <v>6</v>
      </c>
      <c r="I269" s="171"/>
      <c r="J269" s="172">
        <f>ROUND(I269*H269,2)</f>
        <v>0</v>
      </c>
      <c r="K269" s="173"/>
      <c r="L269" s="38"/>
      <c r="M269" s="174" t="s">
        <v>1</v>
      </c>
      <c r="N269" s="175" t="s">
        <v>39</v>
      </c>
      <c r="O269" s="76"/>
      <c r="P269" s="176">
        <f>O269*H269</f>
        <v>0</v>
      </c>
      <c r="Q269" s="176">
        <v>7.3860000000000001E-05</v>
      </c>
      <c r="R269" s="176">
        <f>Q269*H269</f>
        <v>0.00044316000000000001</v>
      </c>
      <c r="S269" s="176">
        <v>0</v>
      </c>
      <c r="T269" s="17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78" t="s">
        <v>213</v>
      </c>
      <c r="AT269" s="178" t="s">
        <v>140</v>
      </c>
      <c r="AU269" s="178" t="s">
        <v>145</v>
      </c>
      <c r="AY269" s="18" t="s">
        <v>137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18" t="s">
        <v>145</v>
      </c>
      <c r="BK269" s="179">
        <f>ROUND(I269*H269,2)</f>
        <v>0</v>
      </c>
      <c r="BL269" s="18" t="s">
        <v>213</v>
      </c>
      <c r="BM269" s="178" t="s">
        <v>551</v>
      </c>
    </row>
    <row r="270" s="2" customFormat="1" ht="16.5" customHeight="1">
      <c r="A270" s="37"/>
      <c r="B270" s="165"/>
      <c r="C270" s="166" t="s">
        <v>552</v>
      </c>
      <c r="D270" s="166" t="s">
        <v>140</v>
      </c>
      <c r="E270" s="167" t="s">
        <v>553</v>
      </c>
      <c r="F270" s="168" t="s">
        <v>554</v>
      </c>
      <c r="G270" s="169" t="s">
        <v>143</v>
      </c>
      <c r="H270" s="170">
        <v>25</v>
      </c>
      <c r="I270" s="171"/>
      <c r="J270" s="172">
        <f>ROUND(I270*H270,2)</f>
        <v>0</v>
      </c>
      <c r="K270" s="173"/>
      <c r="L270" s="38"/>
      <c r="M270" s="174" t="s">
        <v>1</v>
      </c>
      <c r="N270" s="175" t="s">
        <v>39</v>
      </c>
      <c r="O270" s="76"/>
      <c r="P270" s="176">
        <f>O270*H270</f>
        <v>0</v>
      </c>
      <c r="Q270" s="176">
        <v>0</v>
      </c>
      <c r="R270" s="176">
        <f>Q270*H270</f>
        <v>0</v>
      </c>
      <c r="S270" s="176">
        <v>0.00023000000000000001</v>
      </c>
      <c r="T270" s="177">
        <f>S270*H270</f>
        <v>0.0057499999999999999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78" t="s">
        <v>213</v>
      </c>
      <c r="AT270" s="178" t="s">
        <v>140</v>
      </c>
      <c r="AU270" s="178" t="s">
        <v>145</v>
      </c>
      <c r="AY270" s="18" t="s">
        <v>137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8" t="s">
        <v>145</v>
      </c>
      <c r="BK270" s="179">
        <f>ROUND(I270*H270,2)</f>
        <v>0</v>
      </c>
      <c r="BL270" s="18" t="s">
        <v>213</v>
      </c>
      <c r="BM270" s="178" t="s">
        <v>555</v>
      </c>
    </row>
    <row r="271" s="2" customFormat="1" ht="24.15" customHeight="1">
      <c r="A271" s="37"/>
      <c r="B271" s="165"/>
      <c r="C271" s="166" t="s">
        <v>556</v>
      </c>
      <c r="D271" s="166" t="s">
        <v>140</v>
      </c>
      <c r="E271" s="167" t="s">
        <v>557</v>
      </c>
      <c r="F271" s="168" t="s">
        <v>558</v>
      </c>
      <c r="G271" s="169" t="s">
        <v>263</v>
      </c>
      <c r="H271" s="170">
        <v>2</v>
      </c>
      <c r="I271" s="171"/>
      <c r="J271" s="172">
        <f>ROUND(I271*H271,2)</f>
        <v>0</v>
      </c>
      <c r="K271" s="173"/>
      <c r="L271" s="38"/>
      <c r="M271" s="174" t="s">
        <v>1</v>
      </c>
      <c r="N271" s="175" t="s">
        <v>39</v>
      </c>
      <c r="O271" s="76"/>
      <c r="P271" s="176">
        <f>O271*H271</f>
        <v>0</v>
      </c>
      <c r="Q271" s="176">
        <v>0</v>
      </c>
      <c r="R271" s="176">
        <f>Q271*H271</f>
        <v>0</v>
      </c>
      <c r="S271" s="176">
        <v>0</v>
      </c>
      <c r="T271" s="17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78" t="s">
        <v>213</v>
      </c>
      <c r="AT271" s="178" t="s">
        <v>140</v>
      </c>
      <c r="AU271" s="178" t="s">
        <v>145</v>
      </c>
      <c r="AY271" s="18" t="s">
        <v>137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18" t="s">
        <v>145</v>
      </c>
      <c r="BK271" s="179">
        <f>ROUND(I271*H271,2)</f>
        <v>0</v>
      </c>
      <c r="BL271" s="18" t="s">
        <v>213</v>
      </c>
      <c r="BM271" s="178" t="s">
        <v>559</v>
      </c>
    </row>
    <row r="272" s="2" customFormat="1" ht="24.15" customHeight="1">
      <c r="A272" s="37"/>
      <c r="B272" s="165"/>
      <c r="C272" s="166" t="s">
        <v>560</v>
      </c>
      <c r="D272" s="166" t="s">
        <v>140</v>
      </c>
      <c r="E272" s="167" t="s">
        <v>561</v>
      </c>
      <c r="F272" s="168" t="s">
        <v>562</v>
      </c>
      <c r="G272" s="169" t="s">
        <v>563</v>
      </c>
      <c r="H272" s="170">
        <v>6</v>
      </c>
      <c r="I272" s="171"/>
      <c r="J272" s="172">
        <f>ROUND(I272*H272,2)</f>
        <v>0</v>
      </c>
      <c r="K272" s="173"/>
      <c r="L272" s="38"/>
      <c r="M272" s="174" t="s">
        <v>1</v>
      </c>
      <c r="N272" s="175" t="s">
        <v>39</v>
      </c>
      <c r="O272" s="76"/>
      <c r="P272" s="176">
        <f>O272*H272</f>
        <v>0</v>
      </c>
      <c r="Q272" s="176">
        <v>0.00025209700000000001</v>
      </c>
      <c r="R272" s="176">
        <f>Q272*H272</f>
        <v>0.0015125820000000002</v>
      </c>
      <c r="S272" s="176">
        <v>0</v>
      </c>
      <c r="T272" s="17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78" t="s">
        <v>213</v>
      </c>
      <c r="AT272" s="178" t="s">
        <v>140</v>
      </c>
      <c r="AU272" s="178" t="s">
        <v>145</v>
      </c>
      <c r="AY272" s="18" t="s">
        <v>137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8" t="s">
        <v>145</v>
      </c>
      <c r="BK272" s="179">
        <f>ROUND(I272*H272,2)</f>
        <v>0</v>
      </c>
      <c r="BL272" s="18" t="s">
        <v>213</v>
      </c>
      <c r="BM272" s="178" t="s">
        <v>564</v>
      </c>
    </row>
    <row r="273" s="2" customFormat="1" ht="24.15" customHeight="1">
      <c r="A273" s="37"/>
      <c r="B273" s="165"/>
      <c r="C273" s="166" t="s">
        <v>565</v>
      </c>
      <c r="D273" s="166" t="s">
        <v>140</v>
      </c>
      <c r="E273" s="167" t="s">
        <v>566</v>
      </c>
      <c r="F273" s="168" t="s">
        <v>567</v>
      </c>
      <c r="G273" s="169" t="s">
        <v>263</v>
      </c>
      <c r="H273" s="170">
        <v>4</v>
      </c>
      <c r="I273" s="171"/>
      <c r="J273" s="172">
        <f>ROUND(I273*H273,2)</f>
        <v>0</v>
      </c>
      <c r="K273" s="173"/>
      <c r="L273" s="38"/>
      <c r="M273" s="174" t="s">
        <v>1</v>
      </c>
      <c r="N273" s="175" t="s">
        <v>39</v>
      </c>
      <c r="O273" s="76"/>
      <c r="P273" s="176">
        <f>O273*H273</f>
        <v>0</v>
      </c>
      <c r="Q273" s="176">
        <v>0</v>
      </c>
      <c r="R273" s="176">
        <f>Q273*H273</f>
        <v>0</v>
      </c>
      <c r="S273" s="176">
        <v>0.00068999999999999997</v>
      </c>
      <c r="T273" s="177">
        <f>S273*H273</f>
        <v>0.0027599999999999999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78" t="s">
        <v>213</v>
      </c>
      <c r="AT273" s="178" t="s">
        <v>140</v>
      </c>
      <c r="AU273" s="178" t="s">
        <v>145</v>
      </c>
      <c r="AY273" s="18" t="s">
        <v>137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18" t="s">
        <v>145</v>
      </c>
      <c r="BK273" s="179">
        <f>ROUND(I273*H273,2)</f>
        <v>0</v>
      </c>
      <c r="BL273" s="18" t="s">
        <v>213</v>
      </c>
      <c r="BM273" s="178" t="s">
        <v>568</v>
      </c>
    </row>
    <row r="274" s="2" customFormat="1" ht="24.15" customHeight="1">
      <c r="A274" s="37"/>
      <c r="B274" s="165"/>
      <c r="C274" s="166" t="s">
        <v>569</v>
      </c>
      <c r="D274" s="166" t="s">
        <v>140</v>
      </c>
      <c r="E274" s="167" t="s">
        <v>570</v>
      </c>
      <c r="F274" s="168" t="s">
        <v>571</v>
      </c>
      <c r="G274" s="169" t="s">
        <v>263</v>
      </c>
      <c r="H274" s="170">
        <v>2</v>
      </c>
      <c r="I274" s="171"/>
      <c r="J274" s="172">
        <f>ROUND(I274*H274,2)</f>
        <v>0</v>
      </c>
      <c r="K274" s="173"/>
      <c r="L274" s="38"/>
      <c r="M274" s="174" t="s">
        <v>1</v>
      </c>
      <c r="N274" s="175" t="s">
        <v>39</v>
      </c>
      <c r="O274" s="76"/>
      <c r="P274" s="176">
        <f>O274*H274</f>
        <v>0</v>
      </c>
      <c r="Q274" s="176">
        <v>0</v>
      </c>
      <c r="R274" s="176">
        <f>Q274*H274</f>
        <v>0</v>
      </c>
      <c r="S274" s="176">
        <v>0.00132</v>
      </c>
      <c r="T274" s="177">
        <f>S274*H274</f>
        <v>0.00264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78" t="s">
        <v>213</v>
      </c>
      <c r="AT274" s="178" t="s">
        <v>140</v>
      </c>
      <c r="AU274" s="178" t="s">
        <v>145</v>
      </c>
      <c r="AY274" s="18" t="s">
        <v>137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8" t="s">
        <v>145</v>
      </c>
      <c r="BK274" s="179">
        <f>ROUND(I274*H274,2)</f>
        <v>0</v>
      </c>
      <c r="BL274" s="18" t="s">
        <v>213</v>
      </c>
      <c r="BM274" s="178" t="s">
        <v>572</v>
      </c>
    </row>
    <row r="275" s="2" customFormat="1" ht="21.75" customHeight="1">
      <c r="A275" s="37"/>
      <c r="B275" s="165"/>
      <c r="C275" s="166" t="s">
        <v>573</v>
      </c>
      <c r="D275" s="166" t="s">
        <v>140</v>
      </c>
      <c r="E275" s="167" t="s">
        <v>574</v>
      </c>
      <c r="F275" s="168" t="s">
        <v>575</v>
      </c>
      <c r="G275" s="169" t="s">
        <v>263</v>
      </c>
      <c r="H275" s="170">
        <v>1</v>
      </c>
      <c r="I275" s="171"/>
      <c r="J275" s="172">
        <f>ROUND(I275*H275,2)</f>
        <v>0</v>
      </c>
      <c r="K275" s="173"/>
      <c r="L275" s="38"/>
      <c r="M275" s="174" t="s">
        <v>1</v>
      </c>
      <c r="N275" s="175" t="s">
        <v>39</v>
      </c>
      <c r="O275" s="76"/>
      <c r="P275" s="176">
        <f>O275*H275</f>
        <v>0</v>
      </c>
      <c r="Q275" s="176">
        <v>0.00077004850000000002</v>
      </c>
      <c r="R275" s="176">
        <f>Q275*H275</f>
        <v>0.00077004850000000002</v>
      </c>
      <c r="S275" s="176">
        <v>0</v>
      </c>
      <c r="T275" s="17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78" t="s">
        <v>213</v>
      </c>
      <c r="AT275" s="178" t="s">
        <v>140</v>
      </c>
      <c r="AU275" s="178" t="s">
        <v>145</v>
      </c>
      <c r="AY275" s="18" t="s">
        <v>137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18" t="s">
        <v>145</v>
      </c>
      <c r="BK275" s="179">
        <f>ROUND(I275*H275,2)</f>
        <v>0</v>
      </c>
      <c r="BL275" s="18" t="s">
        <v>213</v>
      </c>
      <c r="BM275" s="178" t="s">
        <v>576</v>
      </c>
    </row>
    <row r="276" s="2" customFormat="1" ht="33" customHeight="1">
      <c r="A276" s="37"/>
      <c r="B276" s="165"/>
      <c r="C276" s="166" t="s">
        <v>577</v>
      </c>
      <c r="D276" s="166" t="s">
        <v>140</v>
      </c>
      <c r="E276" s="167" t="s">
        <v>578</v>
      </c>
      <c r="F276" s="168" t="s">
        <v>579</v>
      </c>
      <c r="G276" s="169" t="s">
        <v>263</v>
      </c>
      <c r="H276" s="170">
        <v>2</v>
      </c>
      <c r="I276" s="171"/>
      <c r="J276" s="172">
        <f>ROUND(I276*H276,2)</f>
        <v>0</v>
      </c>
      <c r="K276" s="173"/>
      <c r="L276" s="38"/>
      <c r="M276" s="174" t="s">
        <v>1</v>
      </c>
      <c r="N276" s="175" t="s">
        <v>39</v>
      </c>
      <c r="O276" s="76"/>
      <c r="P276" s="176">
        <f>O276*H276</f>
        <v>0</v>
      </c>
      <c r="Q276" s="176">
        <v>0.00027004850000000001</v>
      </c>
      <c r="R276" s="176">
        <f>Q276*H276</f>
        <v>0.00054009700000000002</v>
      </c>
      <c r="S276" s="176">
        <v>0</v>
      </c>
      <c r="T276" s="17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78" t="s">
        <v>213</v>
      </c>
      <c r="AT276" s="178" t="s">
        <v>140</v>
      </c>
      <c r="AU276" s="178" t="s">
        <v>145</v>
      </c>
      <c r="AY276" s="18" t="s">
        <v>137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18" t="s">
        <v>145</v>
      </c>
      <c r="BK276" s="179">
        <f>ROUND(I276*H276,2)</f>
        <v>0</v>
      </c>
      <c r="BL276" s="18" t="s">
        <v>213</v>
      </c>
      <c r="BM276" s="178" t="s">
        <v>580</v>
      </c>
    </row>
    <row r="277" s="2" customFormat="1" ht="24.15" customHeight="1">
      <c r="A277" s="37"/>
      <c r="B277" s="165"/>
      <c r="C277" s="166" t="s">
        <v>581</v>
      </c>
      <c r="D277" s="166" t="s">
        <v>140</v>
      </c>
      <c r="E277" s="167" t="s">
        <v>582</v>
      </c>
      <c r="F277" s="168" t="s">
        <v>583</v>
      </c>
      <c r="G277" s="169" t="s">
        <v>143</v>
      </c>
      <c r="H277" s="170">
        <v>15</v>
      </c>
      <c r="I277" s="171"/>
      <c r="J277" s="172">
        <f>ROUND(I277*H277,2)</f>
        <v>0</v>
      </c>
      <c r="K277" s="173"/>
      <c r="L277" s="38"/>
      <c r="M277" s="174" t="s">
        <v>1</v>
      </c>
      <c r="N277" s="175" t="s">
        <v>39</v>
      </c>
      <c r="O277" s="76"/>
      <c r="P277" s="176">
        <f>O277*H277</f>
        <v>0</v>
      </c>
      <c r="Q277" s="176">
        <v>0.00040000000000000002</v>
      </c>
      <c r="R277" s="176">
        <f>Q277*H277</f>
        <v>0.0060000000000000001</v>
      </c>
      <c r="S277" s="176">
        <v>0</v>
      </c>
      <c r="T277" s="17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78" t="s">
        <v>213</v>
      </c>
      <c r="AT277" s="178" t="s">
        <v>140</v>
      </c>
      <c r="AU277" s="178" t="s">
        <v>145</v>
      </c>
      <c r="AY277" s="18" t="s">
        <v>137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8" t="s">
        <v>145</v>
      </c>
      <c r="BK277" s="179">
        <f>ROUND(I277*H277,2)</f>
        <v>0</v>
      </c>
      <c r="BL277" s="18" t="s">
        <v>213</v>
      </c>
      <c r="BM277" s="178" t="s">
        <v>584</v>
      </c>
    </row>
    <row r="278" s="2" customFormat="1" ht="21.75" customHeight="1">
      <c r="A278" s="37"/>
      <c r="B278" s="165"/>
      <c r="C278" s="166" t="s">
        <v>585</v>
      </c>
      <c r="D278" s="166" t="s">
        <v>140</v>
      </c>
      <c r="E278" s="167" t="s">
        <v>586</v>
      </c>
      <c r="F278" s="168" t="s">
        <v>587</v>
      </c>
      <c r="G278" s="169" t="s">
        <v>143</v>
      </c>
      <c r="H278" s="170">
        <v>15</v>
      </c>
      <c r="I278" s="171"/>
      <c r="J278" s="172">
        <f>ROUND(I278*H278,2)</f>
        <v>0</v>
      </c>
      <c r="K278" s="173"/>
      <c r="L278" s="38"/>
      <c r="M278" s="174" t="s">
        <v>1</v>
      </c>
      <c r="N278" s="175" t="s">
        <v>39</v>
      </c>
      <c r="O278" s="76"/>
      <c r="P278" s="176">
        <f>O278*H278</f>
        <v>0</v>
      </c>
      <c r="Q278" s="176">
        <v>1.0000000000000001E-05</v>
      </c>
      <c r="R278" s="176">
        <f>Q278*H278</f>
        <v>0.00015000000000000001</v>
      </c>
      <c r="S278" s="176">
        <v>0</v>
      </c>
      <c r="T278" s="17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78" t="s">
        <v>213</v>
      </c>
      <c r="AT278" s="178" t="s">
        <v>140</v>
      </c>
      <c r="AU278" s="178" t="s">
        <v>145</v>
      </c>
      <c r="AY278" s="18" t="s">
        <v>137</v>
      </c>
      <c r="BE278" s="179">
        <f>IF(N278="základní",J278,0)</f>
        <v>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18" t="s">
        <v>145</v>
      </c>
      <c r="BK278" s="179">
        <f>ROUND(I278*H278,2)</f>
        <v>0</v>
      </c>
      <c r="BL278" s="18" t="s">
        <v>213</v>
      </c>
      <c r="BM278" s="178" t="s">
        <v>588</v>
      </c>
    </row>
    <row r="279" s="2" customFormat="1" ht="24.15" customHeight="1">
      <c r="A279" s="37"/>
      <c r="B279" s="165"/>
      <c r="C279" s="166" t="s">
        <v>589</v>
      </c>
      <c r="D279" s="166" t="s">
        <v>140</v>
      </c>
      <c r="E279" s="167" t="s">
        <v>590</v>
      </c>
      <c r="F279" s="168" t="s">
        <v>591</v>
      </c>
      <c r="G279" s="169" t="s">
        <v>389</v>
      </c>
      <c r="H279" s="215"/>
      <c r="I279" s="171"/>
      <c r="J279" s="172">
        <f>ROUND(I279*H279,2)</f>
        <v>0</v>
      </c>
      <c r="K279" s="173"/>
      <c r="L279" s="38"/>
      <c r="M279" s="174" t="s">
        <v>1</v>
      </c>
      <c r="N279" s="175" t="s">
        <v>39</v>
      </c>
      <c r="O279" s="76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78" t="s">
        <v>213</v>
      </c>
      <c r="AT279" s="178" t="s">
        <v>140</v>
      </c>
      <c r="AU279" s="178" t="s">
        <v>145</v>
      </c>
      <c r="AY279" s="18" t="s">
        <v>137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8" t="s">
        <v>145</v>
      </c>
      <c r="BK279" s="179">
        <f>ROUND(I279*H279,2)</f>
        <v>0</v>
      </c>
      <c r="BL279" s="18" t="s">
        <v>213</v>
      </c>
      <c r="BM279" s="178" t="s">
        <v>592</v>
      </c>
    </row>
    <row r="280" s="12" customFormat="1" ht="22.8" customHeight="1">
      <c r="A280" s="12"/>
      <c r="B280" s="152"/>
      <c r="C280" s="12"/>
      <c r="D280" s="153" t="s">
        <v>72</v>
      </c>
      <c r="E280" s="163" t="s">
        <v>593</v>
      </c>
      <c r="F280" s="163" t="s">
        <v>594</v>
      </c>
      <c r="G280" s="12"/>
      <c r="H280" s="12"/>
      <c r="I280" s="155"/>
      <c r="J280" s="164">
        <f>BK280</f>
        <v>0</v>
      </c>
      <c r="K280" s="12"/>
      <c r="L280" s="152"/>
      <c r="M280" s="157"/>
      <c r="N280" s="158"/>
      <c r="O280" s="158"/>
      <c r="P280" s="159">
        <f>SUM(P281:P305)</f>
        <v>0</v>
      </c>
      <c r="Q280" s="158"/>
      <c r="R280" s="159">
        <f>SUM(R281:R305)</f>
        <v>0.2255169132</v>
      </c>
      <c r="S280" s="158"/>
      <c r="T280" s="160">
        <f>SUM(T281:T305)</f>
        <v>0.096510000000000012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53" t="s">
        <v>145</v>
      </c>
      <c r="AT280" s="161" t="s">
        <v>72</v>
      </c>
      <c r="AU280" s="161" t="s">
        <v>78</v>
      </c>
      <c r="AY280" s="153" t="s">
        <v>137</v>
      </c>
      <c r="BK280" s="162">
        <f>SUM(BK281:BK305)</f>
        <v>0</v>
      </c>
    </row>
    <row r="281" s="2" customFormat="1" ht="16.5" customHeight="1">
      <c r="A281" s="37"/>
      <c r="B281" s="165"/>
      <c r="C281" s="166" t="s">
        <v>595</v>
      </c>
      <c r="D281" s="166" t="s">
        <v>140</v>
      </c>
      <c r="E281" s="167" t="s">
        <v>596</v>
      </c>
      <c r="F281" s="168" t="s">
        <v>597</v>
      </c>
      <c r="G281" s="169" t="s">
        <v>598</v>
      </c>
      <c r="H281" s="170">
        <v>1</v>
      </c>
      <c r="I281" s="171"/>
      <c r="J281" s="172">
        <f>ROUND(I281*H281,2)</f>
        <v>0</v>
      </c>
      <c r="K281" s="173"/>
      <c r="L281" s="38"/>
      <c r="M281" s="174" t="s">
        <v>1</v>
      </c>
      <c r="N281" s="175" t="s">
        <v>39</v>
      </c>
      <c r="O281" s="76"/>
      <c r="P281" s="176">
        <f>O281*H281</f>
        <v>0</v>
      </c>
      <c r="Q281" s="176">
        <v>0</v>
      </c>
      <c r="R281" s="176">
        <f>Q281*H281</f>
        <v>0</v>
      </c>
      <c r="S281" s="176">
        <v>0.01933</v>
      </c>
      <c r="T281" s="177">
        <f>S281*H281</f>
        <v>0.01933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78" t="s">
        <v>213</v>
      </c>
      <c r="AT281" s="178" t="s">
        <v>140</v>
      </c>
      <c r="AU281" s="178" t="s">
        <v>145</v>
      </c>
      <c r="AY281" s="18" t="s">
        <v>137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18" t="s">
        <v>145</v>
      </c>
      <c r="BK281" s="179">
        <f>ROUND(I281*H281,2)</f>
        <v>0</v>
      </c>
      <c r="BL281" s="18" t="s">
        <v>213</v>
      </c>
      <c r="BM281" s="178" t="s">
        <v>599</v>
      </c>
    </row>
    <row r="282" s="2" customFormat="1" ht="24.15" customHeight="1">
      <c r="A282" s="37"/>
      <c r="B282" s="165"/>
      <c r="C282" s="166" t="s">
        <v>600</v>
      </c>
      <c r="D282" s="166" t="s">
        <v>140</v>
      </c>
      <c r="E282" s="167" t="s">
        <v>601</v>
      </c>
      <c r="F282" s="168" t="s">
        <v>602</v>
      </c>
      <c r="G282" s="169" t="s">
        <v>598</v>
      </c>
      <c r="H282" s="170">
        <v>1</v>
      </c>
      <c r="I282" s="171"/>
      <c r="J282" s="172">
        <f>ROUND(I282*H282,2)</f>
        <v>0</v>
      </c>
      <c r="K282" s="173"/>
      <c r="L282" s="38"/>
      <c r="M282" s="174" t="s">
        <v>1</v>
      </c>
      <c r="N282" s="175" t="s">
        <v>39</v>
      </c>
      <c r="O282" s="76"/>
      <c r="P282" s="176">
        <f>O282*H282</f>
        <v>0</v>
      </c>
      <c r="Q282" s="176">
        <v>0.0037100000000000002</v>
      </c>
      <c r="R282" s="176">
        <f>Q282*H282</f>
        <v>0.0037100000000000002</v>
      </c>
      <c r="S282" s="176">
        <v>0</v>
      </c>
      <c r="T282" s="17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78" t="s">
        <v>213</v>
      </c>
      <c r="AT282" s="178" t="s">
        <v>140</v>
      </c>
      <c r="AU282" s="178" t="s">
        <v>145</v>
      </c>
      <c r="AY282" s="18" t="s">
        <v>137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8" t="s">
        <v>145</v>
      </c>
      <c r="BK282" s="179">
        <f>ROUND(I282*H282,2)</f>
        <v>0</v>
      </c>
      <c r="BL282" s="18" t="s">
        <v>213</v>
      </c>
      <c r="BM282" s="178" t="s">
        <v>603</v>
      </c>
    </row>
    <row r="283" s="2" customFormat="1" ht="24.15" customHeight="1">
      <c r="A283" s="37"/>
      <c r="B283" s="165"/>
      <c r="C283" s="166" t="s">
        <v>604</v>
      </c>
      <c r="D283" s="166" t="s">
        <v>140</v>
      </c>
      <c r="E283" s="167" t="s">
        <v>605</v>
      </c>
      <c r="F283" s="168" t="s">
        <v>606</v>
      </c>
      <c r="G283" s="169" t="s">
        <v>598</v>
      </c>
      <c r="H283" s="170">
        <v>1</v>
      </c>
      <c r="I283" s="171"/>
      <c r="J283" s="172">
        <f>ROUND(I283*H283,2)</f>
        <v>0</v>
      </c>
      <c r="K283" s="173"/>
      <c r="L283" s="38"/>
      <c r="M283" s="174" t="s">
        <v>1</v>
      </c>
      <c r="N283" s="175" t="s">
        <v>39</v>
      </c>
      <c r="O283" s="76"/>
      <c r="P283" s="176">
        <f>O283*H283</f>
        <v>0</v>
      </c>
      <c r="Q283" s="176">
        <v>0.015259999999999999</v>
      </c>
      <c r="R283" s="176">
        <f>Q283*H283</f>
        <v>0.015259999999999999</v>
      </c>
      <c r="S283" s="176">
        <v>0</v>
      </c>
      <c r="T283" s="17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78" t="s">
        <v>213</v>
      </c>
      <c r="AT283" s="178" t="s">
        <v>140</v>
      </c>
      <c r="AU283" s="178" t="s">
        <v>145</v>
      </c>
      <c r="AY283" s="18" t="s">
        <v>137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18" t="s">
        <v>145</v>
      </c>
      <c r="BK283" s="179">
        <f>ROUND(I283*H283,2)</f>
        <v>0</v>
      </c>
      <c r="BL283" s="18" t="s">
        <v>213</v>
      </c>
      <c r="BM283" s="178" t="s">
        <v>607</v>
      </c>
    </row>
    <row r="284" s="2" customFormat="1" ht="16.5" customHeight="1">
      <c r="A284" s="37"/>
      <c r="B284" s="165"/>
      <c r="C284" s="204" t="s">
        <v>608</v>
      </c>
      <c r="D284" s="204" t="s">
        <v>360</v>
      </c>
      <c r="E284" s="205" t="s">
        <v>609</v>
      </c>
      <c r="F284" s="206" t="s">
        <v>610</v>
      </c>
      <c r="G284" s="207" t="s">
        <v>263</v>
      </c>
      <c r="H284" s="208">
        <v>1</v>
      </c>
      <c r="I284" s="209"/>
      <c r="J284" s="210">
        <f>ROUND(I284*H284,2)</f>
        <v>0</v>
      </c>
      <c r="K284" s="211"/>
      <c r="L284" s="212"/>
      <c r="M284" s="213" t="s">
        <v>1</v>
      </c>
      <c r="N284" s="214" t="s">
        <v>39</v>
      </c>
      <c r="O284" s="76"/>
      <c r="P284" s="176">
        <f>O284*H284</f>
        <v>0</v>
      </c>
      <c r="Q284" s="176">
        <v>0.0022000000000000001</v>
      </c>
      <c r="R284" s="176">
        <f>Q284*H284</f>
        <v>0.0022000000000000001</v>
      </c>
      <c r="S284" s="176">
        <v>0</v>
      </c>
      <c r="T284" s="17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78" t="s">
        <v>281</v>
      </c>
      <c r="AT284" s="178" t="s">
        <v>360</v>
      </c>
      <c r="AU284" s="178" t="s">
        <v>145</v>
      </c>
      <c r="AY284" s="18" t="s">
        <v>137</v>
      </c>
      <c r="BE284" s="179">
        <f>IF(N284="základní",J284,0)</f>
        <v>0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18" t="s">
        <v>145</v>
      </c>
      <c r="BK284" s="179">
        <f>ROUND(I284*H284,2)</f>
        <v>0</v>
      </c>
      <c r="BL284" s="18" t="s">
        <v>213</v>
      </c>
      <c r="BM284" s="178" t="s">
        <v>611</v>
      </c>
    </row>
    <row r="285" s="2" customFormat="1" ht="16.5" customHeight="1">
      <c r="A285" s="37"/>
      <c r="B285" s="165"/>
      <c r="C285" s="166" t="s">
        <v>612</v>
      </c>
      <c r="D285" s="166" t="s">
        <v>140</v>
      </c>
      <c r="E285" s="167" t="s">
        <v>613</v>
      </c>
      <c r="F285" s="168" t="s">
        <v>614</v>
      </c>
      <c r="G285" s="169" t="s">
        <v>598</v>
      </c>
      <c r="H285" s="170">
        <v>1</v>
      </c>
      <c r="I285" s="171"/>
      <c r="J285" s="172">
        <f>ROUND(I285*H285,2)</f>
        <v>0</v>
      </c>
      <c r="K285" s="173"/>
      <c r="L285" s="38"/>
      <c r="M285" s="174" t="s">
        <v>1</v>
      </c>
      <c r="N285" s="175" t="s">
        <v>39</v>
      </c>
      <c r="O285" s="76"/>
      <c r="P285" s="176">
        <f>O285*H285</f>
        <v>0</v>
      </c>
      <c r="Q285" s="176">
        <v>0</v>
      </c>
      <c r="R285" s="176">
        <f>Q285*H285</f>
        <v>0</v>
      </c>
      <c r="S285" s="176">
        <v>0.019460000000000002</v>
      </c>
      <c r="T285" s="177">
        <f>S285*H285</f>
        <v>0.019460000000000002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78" t="s">
        <v>213</v>
      </c>
      <c r="AT285" s="178" t="s">
        <v>140</v>
      </c>
      <c r="AU285" s="178" t="s">
        <v>145</v>
      </c>
      <c r="AY285" s="18" t="s">
        <v>137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18" t="s">
        <v>145</v>
      </c>
      <c r="BK285" s="179">
        <f>ROUND(I285*H285,2)</f>
        <v>0</v>
      </c>
      <c r="BL285" s="18" t="s">
        <v>213</v>
      </c>
      <c r="BM285" s="178" t="s">
        <v>615</v>
      </c>
    </row>
    <row r="286" s="2" customFormat="1" ht="24.15" customHeight="1">
      <c r="A286" s="37"/>
      <c r="B286" s="165"/>
      <c r="C286" s="166" t="s">
        <v>616</v>
      </c>
      <c r="D286" s="166" t="s">
        <v>140</v>
      </c>
      <c r="E286" s="167" t="s">
        <v>617</v>
      </c>
      <c r="F286" s="168" t="s">
        <v>618</v>
      </c>
      <c r="G286" s="169" t="s">
        <v>263</v>
      </c>
      <c r="H286" s="170">
        <v>1</v>
      </c>
      <c r="I286" s="171"/>
      <c r="J286" s="172">
        <f>ROUND(I286*H286,2)</f>
        <v>0</v>
      </c>
      <c r="K286" s="173"/>
      <c r="L286" s="38"/>
      <c r="M286" s="174" t="s">
        <v>1</v>
      </c>
      <c r="N286" s="175" t="s">
        <v>39</v>
      </c>
      <c r="O286" s="76"/>
      <c r="P286" s="176">
        <f>O286*H286</f>
        <v>0</v>
      </c>
      <c r="Q286" s="176">
        <v>0.0019894031999999999</v>
      </c>
      <c r="R286" s="176">
        <f>Q286*H286</f>
        <v>0.0019894031999999999</v>
      </c>
      <c r="S286" s="176">
        <v>0</v>
      </c>
      <c r="T286" s="17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78" t="s">
        <v>213</v>
      </c>
      <c r="AT286" s="178" t="s">
        <v>140</v>
      </c>
      <c r="AU286" s="178" t="s">
        <v>145</v>
      </c>
      <c r="AY286" s="18" t="s">
        <v>137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8" t="s">
        <v>145</v>
      </c>
      <c r="BK286" s="179">
        <f>ROUND(I286*H286,2)</f>
        <v>0</v>
      </c>
      <c r="BL286" s="18" t="s">
        <v>213</v>
      </c>
      <c r="BM286" s="178" t="s">
        <v>619</v>
      </c>
    </row>
    <row r="287" s="2" customFormat="1" ht="16.5" customHeight="1">
      <c r="A287" s="37"/>
      <c r="B287" s="165"/>
      <c r="C287" s="166" t="s">
        <v>620</v>
      </c>
      <c r="D287" s="166" t="s">
        <v>140</v>
      </c>
      <c r="E287" s="167" t="s">
        <v>621</v>
      </c>
      <c r="F287" s="168" t="s">
        <v>622</v>
      </c>
      <c r="G287" s="169" t="s">
        <v>263</v>
      </c>
      <c r="H287" s="170">
        <v>2</v>
      </c>
      <c r="I287" s="171"/>
      <c r="J287" s="172">
        <f>ROUND(I287*H287,2)</f>
        <v>0</v>
      </c>
      <c r="K287" s="173"/>
      <c r="L287" s="38"/>
      <c r="M287" s="174" t="s">
        <v>1</v>
      </c>
      <c r="N287" s="175" t="s">
        <v>39</v>
      </c>
      <c r="O287" s="76"/>
      <c r="P287" s="176">
        <f>O287*H287</f>
        <v>0</v>
      </c>
      <c r="Q287" s="176">
        <v>0</v>
      </c>
      <c r="R287" s="176">
        <f>Q287*H287</f>
        <v>0</v>
      </c>
      <c r="S287" s="176">
        <v>0</v>
      </c>
      <c r="T287" s="17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78" t="s">
        <v>213</v>
      </c>
      <c r="AT287" s="178" t="s">
        <v>140</v>
      </c>
      <c r="AU287" s="178" t="s">
        <v>145</v>
      </c>
      <c r="AY287" s="18" t="s">
        <v>137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8" t="s">
        <v>145</v>
      </c>
      <c r="BK287" s="179">
        <f>ROUND(I287*H287,2)</f>
        <v>0</v>
      </c>
      <c r="BL287" s="18" t="s">
        <v>213</v>
      </c>
      <c r="BM287" s="178" t="s">
        <v>623</v>
      </c>
    </row>
    <row r="288" s="2" customFormat="1" ht="33" customHeight="1">
      <c r="A288" s="37"/>
      <c r="B288" s="165"/>
      <c r="C288" s="166" t="s">
        <v>624</v>
      </c>
      <c r="D288" s="166" t="s">
        <v>140</v>
      </c>
      <c r="E288" s="167" t="s">
        <v>625</v>
      </c>
      <c r="F288" s="168" t="s">
        <v>626</v>
      </c>
      <c r="G288" s="169" t="s">
        <v>598</v>
      </c>
      <c r="H288" s="170">
        <v>1</v>
      </c>
      <c r="I288" s="171"/>
      <c r="J288" s="172">
        <f>ROUND(I288*H288,2)</f>
        <v>0</v>
      </c>
      <c r="K288" s="173"/>
      <c r="L288" s="38"/>
      <c r="M288" s="174" t="s">
        <v>1</v>
      </c>
      <c r="N288" s="175" t="s">
        <v>39</v>
      </c>
      <c r="O288" s="76"/>
      <c r="P288" s="176">
        <f>O288*H288</f>
        <v>0</v>
      </c>
      <c r="Q288" s="176">
        <v>0.029520000000000001</v>
      </c>
      <c r="R288" s="176">
        <f>Q288*H288</f>
        <v>0.029520000000000001</v>
      </c>
      <c r="S288" s="176">
        <v>0</v>
      </c>
      <c r="T288" s="17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78" t="s">
        <v>213</v>
      </c>
      <c r="AT288" s="178" t="s">
        <v>140</v>
      </c>
      <c r="AU288" s="178" t="s">
        <v>145</v>
      </c>
      <c r="AY288" s="18" t="s">
        <v>137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18" t="s">
        <v>145</v>
      </c>
      <c r="BK288" s="179">
        <f>ROUND(I288*H288,2)</f>
        <v>0</v>
      </c>
      <c r="BL288" s="18" t="s">
        <v>213</v>
      </c>
      <c r="BM288" s="178" t="s">
        <v>627</v>
      </c>
    </row>
    <row r="289" s="2" customFormat="1" ht="16.5" customHeight="1">
      <c r="A289" s="37"/>
      <c r="B289" s="165"/>
      <c r="C289" s="166" t="s">
        <v>628</v>
      </c>
      <c r="D289" s="166" t="s">
        <v>140</v>
      </c>
      <c r="E289" s="167" t="s">
        <v>629</v>
      </c>
      <c r="F289" s="168" t="s">
        <v>630</v>
      </c>
      <c r="G289" s="169" t="s">
        <v>598</v>
      </c>
      <c r="H289" s="170">
        <v>1</v>
      </c>
      <c r="I289" s="171"/>
      <c r="J289" s="172">
        <f>ROUND(I289*H289,2)</f>
        <v>0</v>
      </c>
      <c r="K289" s="173"/>
      <c r="L289" s="38"/>
      <c r="M289" s="174" t="s">
        <v>1</v>
      </c>
      <c r="N289" s="175" t="s">
        <v>39</v>
      </c>
      <c r="O289" s="76"/>
      <c r="P289" s="176">
        <f>O289*H289</f>
        <v>0</v>
      </c>
      <c r="Q289" s="176">
        <v>0</v>
      </c>
      <c r="R289" s="176">
        <f>Q289*H289</f>
        <v>0</v>
      </c>
      <c r="S289" s="176">
        <v>0.032899999999999999</v>
      </c>
      <c r="T289" s="177">
        <f>S289*H289</f>
        <v>0.032899999999999999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78" t="s">
        <v>213</v>
      </c>
      <c r="AT289" s="178" t="s">
        <v>140</v>
      </c>
      <c r="AU289" s="178" t="s">
        <v>145</v>
      </c>
      <c r="AY289" s="18" t="s">
        <v>137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8" t="s">
        <v>145</v>
      </c>
      <c r="BK289" s="179">
        <f>ROUND(I289*H289,2)</f>
        <v>0</v>
      </c>
      <c r="BL289" s="18" t="s">
        <v>213</v>
      </c>
      <c r="BM289" s="178" t="s">
        <v>631</v>
      </c>
    </row>
    <row r="290" s="2" customFormat="1" ht="24.15" customHeight="1">
      <c r="A290" s="37"/>
      <c r="B290" s="165"/>
      <c r="C290" s="166" t="s">
        <v>632</v>
      </c>
      <c r="D290" s="166" t="s">
        <v>140</v>
      </c>
      <c r="E290" s="167" t="s">
        <v>633</v>
      </c>
      <c r="F290" s="168" t="s">
        <v>634</v>
      </c>
      <c r="G290" s="169" t="s">
        <v>598</v>
      </c>
      <c r="H290" s="170">
        <v>1</v>
      </c>
      <c r="I290" s="171"/>
      <c r="J290" s="172">
        <f>ROUND(I290*H290,2)</f>
        <v>0</v>
      </c>
      <c r="K290" s="173"/>
      <c r="L290" s="38"/>
      <c r="M290" s="174" t="s">
        <v>1</v>
      </c>
      <c r="N290" s="175" t="s">
        <v>39</v>
      </c>
      <c r="O290" s="76"/>
      <c r="P290" s="176">
        <f>O290*H290</f>
        <v>0</v>
      </c>
      <c r="Q290" s="176">
        <v>0.002</v>
      </c>
      <c r="R290" s="176">
        <f>Q290*H290</f>
        <v>0.002</v>
      </c>
      <c r="S290" s="176">
        <v>0</v>
      </c>
      <c r="T290" s="17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78" t="s">
        <v>213</v>
      </c>
      <c r="AT290" s="178" t="s">
        <v>140</v>
      </c>
      <c r="AU290" s="178" t="s">
        <v>145</v>
      </c>
      <c r="AY290" s="18" t="s">
        <v>137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18" t="s">
        <v>145</v>
      </c>
      <c r="BK290" s="179">
        <f>ROUND(I290*H290,2)</f>
        <v>0</v>
      </c>
      <c r="BL290" s="18" t="s">
        <v>213</v>
      </c>
      <c r="BM290" s="178" t="s">
        <v>635</v>
      </c>
    </row>
    <row r="291" s="2" customFormat="1" ht="33" customHeight="1">
      <c r="A291" s="37"/>
      <c r="B291" s="165"/>
      <c r="C291" s="204" t="s">
        <v>636</v>
      </c>
      <c r="D291" s="204" t="s">
        <v>360</v>
      </c>
      <c r="E291" s="205" t="s">
        <v>637</v>
      </c>
      <c r="F291" s="206" t="s">
        <v>638</v>
      </c>
      <c r="G291" s="207" t="s">
        <v>639</v>
      </c>
      <c r="H291" s="208">
        <v>1</v>
      </c>
      <c r="I291" s="209"/>
      <c r="J291" s="210">
        <f>ROUND(I291*H291,2)</f>
        <v>0</v>
      </c>
      <c r="K291" s="211"/>
      <c r="L291" s="212"/>
      <c r="M291" s="213" t="s">
        <v>1</v>
      </c>
      <c r="N291" s="214" t="s">
        <v>39</v>
      </c>
      <c r="O291" s="76"/>
      <c r="P291" s="176">
        <f>O291*H291</f>
        <v>0</v>
      </c>
      <c r="Q291" s="176">
        <v>0.11500000000000001</v>
      </c>
      <c r="R291" s="176">
        <f>Q291*H291</f>
        <v>0.11500000000000001</v>
      </c>
      <c r="S291" s="176">
        <v>0</v>
      </c>
      <c r="T291" s="17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78" t="s">
        <v>281</v>
      </c>
      <c r="AT291" s="178" t="s">
        <v>360</v>
      </c>
      <c r="AU291" s="178" t="s">
        <v>145</v>
      </c>
      <c r="AY291" s="18" t="s">
        <v>137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8" t="s">
        <v>145</v>
      </c>
      <c r="BK291" s="179">
        <f>ROUND(I291*H291,2)</f>
        <v>0</v>
      </c>
      <c r="BL291" s="18" t="s">
        <v>213</v>
      </c>
      <c r="BM291" s="178" t="s">
        <v>640</v>
      </c>
    </row>
    <row r="292" s="2" customFormat="1" ht="16.5" customHeight="1">
      <c r="A292" s="37"/>
      <c r="B292" s="165"/>
      <c r="C292" s="166" t="s">
        <v>641</v>
      </c>
      <c r="D292" s="166" t="s">
        <v>140</v>
      </c>
      <c r="E292" s="167" t="s">
        <v>642</v>
      </c>
      <c r="F292" s="168" t="s">
        <v>643</v>
      </c>
      <c r="G292" s="169" t="s">
        <v>598</v>
      </c>
      <c r="H292" s="170">
        <v>1</v>
      </c>
      <c r="I292" s="171"/>
      <c r="J292" s="172">
        <f>ROUND(I292*H292,2)</f>
        <v>0</v>
      </c>
      <c r="K292" s="173"/>
      <c r="L292" s="38"/>
      <c r="M292" s="174" t="s">
        <v>1</v>
      </c>
      <c r="N292" s="175" t="s">
        <v>39</v>
      </c>
      <c r="O292" s="76"/>
      <c r="P292" s="176">
        <f>O292*H292</f>
        <v>0</v>
      </c>
      <c r="Q292" s="176">
        <v>0.00042005999999999999</v>
      </c>
      <c r="R292" s="176">
        <f>Q292*H292</f>
        <v>0.00042005999999999999</v>
      </c>
      <c r="S292" s="176">
        <v>0</v>
      </c>
      <c r="T292" s="17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78" t="s">
        <v>213</v>
      </c>
      <c r="AT292" s="178" t="s">
        <v>140</v>
      </c>
      <c r="AU292" s="178" t="s">
        <v>145</v>
      </c>
      <c r="AY292" s="18" t="s">
        <v>137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18" t="s">
        <v>145</v>
      </c>
      <c r="BK292" s="179">
        <f>ROUND(I292*H292,2)</f>
        <v>0</v>
      </c>
      <c r="BL292" s="18" t="s">
        <v>213</v>
      </c>
      <c r="BM292" s="178" t="s">
        <v>644</v>
      </c>
    </row>
    <row r="293" s="2" customFormat="1" ht="33" customHeight="1">
      <c r="A293" s="37"/>
      <c r="B293" s="165"/>
      <c r="C293" s="204" t="s">
        <v>645</v>
      </c>
      <c r="D293" s="204" t="s">
        <v>360</v>
      </c>
      <c r="E293" s="205" t="s">
        <v>646</v>
      </c>
      <c r="F293" s="206" t="s">
        <v>647</v>
      </c>
      <c r="G293" s="207" t="s">
        <v>263</v>
      </c>
      <c r="H293" s="208">
        <v>1</v>
      </c>
      <c r="I293" s="209"/>
      <c r="J293" s="210">
        <f>ROUND(I293*H293,2)</f>
        <v>0</v>
      </c>
      <c r="K293" s="211"/>
      <c r="L293" s="212"/>
      <c r="M293" s="213" t="s">
        <v>1</v>
      </c>
      <c r="N293" s="214" t="s">
        <v>39</v>
      </c>
      <c r="O293" s="76"/>
      <c r="P293" s="176">
        <f>O293*H293</f>
        <v>0</v>
      </c>
      <c r="Q293" s="176">
        <v>0.035999999999999997</v>
      </c>
      <c r="R293" s="176">
        <f>Q293*H293</f>
        <v>0.035999999999999997</v>
      </c>
      <c r="S293" s="176">
        <v>0</v>
      </c>
      <c r="T293" s="17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78" t="s">
        <v>281</v>
      </c>
      <c r="AT293" s="178" t="s">
        <v>360</v>
      </c>
      <c r="AU293" s="178" t="s">
        <v>145</v>
      </c>
      <c r="AY293" s="18" t="s">
        <v>137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18" t="s">
        <v>145</v>
      </c>
      <c r="BK293" s="179">
        <f>ROUND(I293*H293,2)</f>
        <v>0</v>
      </c>
      <c r="BL293" s="18" t="s">
        <v>213</v>
      </c>
      <c r="BM293" s="178" t="s">
        <v>648</v>
      </c>
    </row>
    <row r="294" s="2" customFormat="1" ht="16.5" customHeight="1">
      <c r="A294" s="37"/>
      <c r="B294" s="165"/>
      <c r="C294" s="166" t="s">
        <v>649</v>
      </c>
      <c r="D294" s="166" t="s">
        <v>140</v>
      </c>
      <c r="E294" s="167" t="s">
        <v>650</v>
      </c>
      <c r="F294" s="168" t="s">
        <v>651</v>
      </c>
      <c r="G294" s="169" t="s">
        <v>598</v>
      </c>
      <c r="H294" s="170">
        <v>1</v>
      </c>
      <c r="I294" s="171"/>
      <c r="J294" s="172">
        <f>ROUND(I294*H294,2)</f>
        <v>0</v>
      </c>
      <c r="K294" s="173"/>
      <c r="L294" s="38"/>
      <c r="M294" s="174" t="s">
        <v>1</v>
      </c>
      <c r="N294" s="175" t="s">
        <v>39</v>
      </c>
      <c r="O294" s="76"/>
      <c r="P294" s="176">
        <f>O294*H294</f>
        <v>0</v>
      </c>
      <c r="Q294" s="176">
        <v>0.00056002999999999999</v>
      </c>
      <c r="R294" s="176">
        <f>Q294*H294</f>
        <v>0.00056002999999999999</v>
      </c>
      <c r="S294" s="176">
        <v>0</v>
      </c>
      <c r="T294" s="17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78" t="s">
        <v>213</v>
      </c>
      <c r="AT294" s="178" t="s">
        <v>140</v>
      </c>
      <c r="AU294" s="178" t="s">
        <v>145</v>
      </c>
      <c r="AY294" s="18" t="s">
        <v>137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18" t="s">
        <v>145</v>
      </c>
      <c r="BK294" s="179">
        <f>ROUND(I294*H294,2)</f>
        <v>0</v>
      </c>
      <c r="BL294" s="18" t="s">
        <v>213</v>
      </c>
      <c r="BM294" s="178" t="s">
        <v>652</v>
      </c>
    </row>
    <row r="295" s="2" customFormat="1" ht="21.75" customHeight="1">
      <c r="A295" s="37"/>
      <c r="B295" s="165"/>
      <c r="C295" s="204" t="s">
        <v>653</v>
      </c>
      <c r="D295" s="204" t="s">
        <v>360</v>
      </c>
      <c r="E295" s="205" t="s">
        <v>654</v>
      </c>
      <c r="F295" s="206" t="s">
        <v>655</v>
      </c>
      <c r="G295" s="207" t="s">
        <v>263</v>
      </c>
      <c r="H295" s="208">
        <v>1</v>
      </c>
      <c r="I295" s="209"/>
      <c r="J295" s="210">
        <f>ROUND(I295*H295,2)</f>
        <v>0</v>
      </c>
      <c r="K295" s="211"/>
      <c r="L295" s="212"/>
      <c r="M295" s="213" t="s">
        <v>1</v>
      </c>
      <c r="N295" s="214" t="s">
        <v>39</v>
      </c>
      <c r="O295" s="76"/>
      <c r="P295" s="176">
        <f>O295*H295</f>
        <v>0</v>
      </c>
      <c r="Q295" s="176">
        <v>0.0064999999999999997</v>
      </c>
      <c r="R295" s="176">
        <f>Q295*H295</f>
        <v>0.0064999999999999997</v>
      </c>
      <c r="S295" s="176">
        <v>0</v>
      </c>
      <c r="T295" s="17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78" t="s">
        <v>281</v>
      </c>
      <c r="AT295" s="178" t="s">
        <v>360</v>
      </c>
      <c r="AU295" s="178" t="s">
        <v>145</v>
      </c>
      <c r="AY295" s="18" t="s">
        <v>137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8" t="s">
        <v>145</v>
      </c>
      <c r="BK295" s="179">
        <f>ROUND(I295*H295,2)</f>
        <v>0</v>
      </c>
      <c r="BL295" s="18" t="s">
        <v>213</v>
      </c>
      <c r="BM295" s="178" t="s">
        <v>656</v>
      </c>
    </row>
    <row r="296" s="2" customFormat="1" ht="16.5" customHeight="1">
      <c r="A296" s="37"/>
      <c r="B296" s="165"/>
      <c r="C296" s="166" t="s">
        <v>657</v>
      </c>
      <c r="D296" s="166" t="s">
        <v>140</v>
      </c>
      <c r="E296" s="167" t="s">
        <v>658</v>
      </c>
      <c r="F296" s="168" t="s">
        <v>659</v>
      </c>
      <c r="G296" s="169" t="s">
        <v>263</v>
      </c>
      <c r="H296" s="170">
        <v>2</v>
      </c>
      <c r="I296" s="171"/>
      <c r="J296" s="172">
        <f>ROUND(I296*H296,2)</f>
        <v>0</v>
      </c>
      <c r="K296" s="173"/>
      <c r="L296" s="38"/>
      <c r="M296" s="174" t="s">
        <v>1</v>
      </c>
      <c r="N296" s="175" t="s">
        <v>39</v>
      </c>
      <c r="O296" s="76"/>
      <c r="P296" s="176">
        <f>O296*H296</f>
        <v>0</v>
      </c>
      <c r="Q296" s="176">
        <v>0.0014191399999999999</v>
      </c>
      <c r="R296" s="176">
        <f>Q296*H296</f>
        <v>0.0028382799999999999</v>
      </c>
      <c r="S296" s="176">
        <v>0</v>
      </c>
      <c r="T296" s="17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78" t="s">
        <v>213</v>
      </c>
      <c r="AT296" s="178" t="s">
        <v>140</v>
      </c>
      <c r="AU296" s="178" t="s">
        <v>145</v>
      </c>
      <c r="AY296" s="18" t="s">
        <v>137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18" t="s">
        <v>145</v>
      </c>
      <c r="BK296" s="179">
        <f>ROUND(I296*H296,2)</f>
        <v>0</v>
      </c>
      <c r="BL296" s="18" t="s">
        <v>213</v>
      </c>
      <c r="BM296" s="178" t="s">
        <v>660</v>
      </c>
    </row>
    <row r="297" s="2" customFormat="1" ht="16.5" customHeight="1">
      <c r="A297" s="37"/>
      <c r="B297" s="165"/>
      <c r="C297" s="166" t="s">
        <v>661</v>
      </c>
      <c r="D297" s="166" t="s">
        <v>140</v>
      </c>
      <c r="E297" s="167" t="s">
        <v>662</v>
      </c>
      <c r="F297" s="168" t="s">
        <v>663</v>
      </c>
      <c r="G297" s="169" t="s">
        <v>598</v>
      </c>
      <c r="H297" s="170">
        <v>2</v>
      </c>
      <c r="I297" s="171"/>
      <c r="J297" s="172">
        <f>ROUND(I297*H297,2)</f>
        <v>0</v>
      </c>
      <c r="K297" s="173"/>
      <c r="L297" s="38"/>
      <c r="M297" s="174" t="s">
        <v>1</v>
      </c>
      <c r="N297" s="175" t="s">
        <v>39</v>
      </c>
      <c r="O297" s="76"/>
      <c r="P297" s="176">
        <f>O297*H297</f>
        <v>0</v>
      </c>
      <c r="Q297" s="176">
        <v>0</v>
      </c>
      <c r="R297" s="176">
        <f>Q297*H297</f>
        <v>0</v>
      </c>
      <c r="S297" s="176">
        <v>0.00156</v>
      </c>
      <c r="T297" s="177">
        <f>S297*H297</f>
        <v>0.0031199999999999999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78" t="s">
        <v>213</v>
      </c>
      <c r="AT297" s="178" t="s">
        <v>140</v>
      </c>
      <c r="AU297" s="178" t="s">
        <v>145</v>
      </c>
      <c r="AY297" s="18" t="s">
        <v>137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8" t="s">
        <v>145</v>
      </c>
      <c r="BK297" s="179">
        <f>ROUND(I297*H297,2)</f>
        <v>0</v>
      </c>
      <c r="BL297" s="18" t="s">
        <v>213</v>
      </c>
      <c r="BM297" s="178" t="s">
        <v>664</v>
      </c>
    </row>
    <row r="298" s="2" customFormat="1" ht="24.15" customHeight="1">
      <c r="A298" s="37"/>
      <c r="B298" s="165"/>
      <c r="C298" s="166" t="s">
        <v>665</v>
      </c>
      <c r="D298" s="166" t="s">
        <v>140</v>
      </c>
      <c r="E298" s="167" t="s">
        <v>666</v>
      </c>
      <c r="F298" s="168" t="s">
        <v>667</v>
      </c>
      <c r="G298" s="169" t="s">
        <v>598</v>
      </c>
      <c r="H298" s="170">
        <v>1</v>
      </c>
      <c r="I298" s="171"/>
      <c r="J298" s="172">
        <f>ROUND(I298*H298,2)</f>
        <v>0</v>
      </c>
      <c r="K298" s="173"/>
      <c r="L298" s="38"/>
      <c r="M298" s="174" t="s">
        <v>1</v>
      </c>
      <c r="N298" s="175" t="s">
        <v>39</v>
      </c>
      <c r="O298" s="76"/>
      <c r="P298" s="176">
        <f>O298*H298</f>
        <v>0</v>
      </c>
      <c r="Q298" s="176">
        <v>0.0013991400000000001</v>
      </c>
      <c r="R298" s="176">
        <f>Q298*H298</f>
        <v>0.0013991400000000001</v>
      </c>
      <c r="S298" s="176">
        <v>0</v>
      </c>
      <c r="T298" s="17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78" t="s">
        <v>213</v>
      </c>
      <c r="AT298" s="178" t="s">
        <v>140</v>
      </c>
      <c r="AU298" s="178" t="s">
        <v>145</v>
      </c>
      <c r="AY298" s="18" t="s">
        <v>137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18" t="s">
        <v>145</v>
      </c>
      <c r="BK298" s="179">
        <f>ROUND(I298*H298,2)</f>
        <v>0</v>
      </c>
      <c r="BL298" s="18" t="s">
        <v>213</v>
      </c>
      <c r="BM298" s="178" t="s">
        <v>668</v>
      </c>
    </row>
    <row r="299" s="2" customFormat="1" ht="21.75" customHeight="1">
      <c r="A299" s="37"/>
      <c r="B299" s="165"/>
      <c r="C299" s="166" t="s">
        <v>669</v>
      </c>
      <c r="D299" s="166" t="s">
        <v>140</v>
      </c>
      <c r="E299" s="167" t="s">
        <v>670</v>
      </c>
      <c r="F299" s="168" t="s">
        <v>671</v>
      </c>
      <c r="G299" s="169" t="s">
        <v>598</v>
      </c>
      <c r="H299" s="170">
        <v>1</v>
      </c>
      <c r="I299" s="171"/>
      <c r="J299" s="172">
        <f>ROUND(I299*H299,2)</f>
        <v>0</v>
      </c>
      <c r="K299" s="173"/>
      <c r="L299" s="38"/>
      <c r="M299" s="174" t="s">
        <v>1</v>
      </c>
      <c r="N299" s="175" t="s">
        <v>39</v>
      </c>
      <c r="O299" s="76"/>
      <c r="P299" s="176">
        <f>O299*H299</f>
        <v>0</v>
      </c>
      <c r="Q299" s="176">
        <v>0.0025400000000000002</v>
      </c>
      <c r="R299" s="176">
        <f>Q299*H299</f>
        <v>0.0025400000000000002</v>
      </c>
      <c r="S299" s="176">
        <v>0</v>
      </c>
      <c r="T299" s="17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78" t="s">
        <v>213</v>
      </c>
      <c r="AT299" s="178" t="s">
        <v>140</v>
      </c>
      <c r="AU299" s="178" t="s">
        <v>145</v>
      </c>
      <c r="AY299" s="18" t="s">
        <v>137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18" t="s">
        <v>145</v>
      </c>
      <c r="BK299" s="179">
        <f>ROUND(I299*H299,2)</f>
        <v>0</v>
      </c>
      <c r="BL299" s="18" t="s">
        <v>213</v>
      </c>
      <c r="BM299" s="178" t="s">
        <v>672</v>
      </c>
    </row>
    <row r="300" s="2" customFormat="1" ht="24.15" customHeight="1">
      <c r="A300" s="37"/>
      <c r="B300" s="165"/>
      <c r="C300" s="166" t="s">
        <v>673</v>
      </c>
      <c r="D300" s="166" t="s">
        <v>140</v>
      </c>
      <c r="E300" s="167" t="s">
        <v>674</v>
      </c>
      <c r="F300" s="168" t="s">
        <v>675</v>
      </c>
      <c r="G300" s="169" t="s">
        <v>598</v>
      </c>
      <c r="H300" s="170">
        <v>1</v>
      </c>
      <c r="I300" s="171"/>
      <c r="J300" s="172">
        <f>ROUND(I300*H300,2)</f>
        <v>0</v>
      </c>
      <c r="K300" s="173"/>
      <c r="L300" s="38"/>
      <c r="M300" s="174" t="s">
        <v>1</v>
      </c>
      <c r="N300" s="175" t="s">
        <v>39</v>
      </c>
      <c r="O300" s="76"/>
      <c r="P300" s="176">
        <f>O300*H300</f>
        <v>0</v>
      </c>
      <c r="Q300" s="176">
        <v>0.0029399999999999999</v>
      </c>
      <c r="R300" s="176">
        <f>Q300*H300</f>
        <v>0.0029399999999999999</v>
      </c>
      <c r="S300" s="176">
        <v>0</v>
      </c>
      <c r="T300" s="17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78" t="s">
        <v>213</v>
      </c>
      <c r="AT300" s="178" t="s">
        <v>140</v>
      </c>
      <c r="AU300" s="178" t="s">
        <v>145</v>
      </c>
      <c r="AY300" s="18" t="s">
        <v>137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18" t="s">
        <v>145</v>
      </c>
      <c r="BK300" s="179">
        <f>ROUND(I300*H300,2)</f>
        <v>0</v>
      </c>
      <c r="BL300" s="18" t="s">
        <v>213</v>
      </c>
      <c r="BM300" s="178" t="s">
        <v>676</v>
      </c>
    </row>
    <row r="301" s="2" customFormat="1" ht="24.15" customHeight="1">
      <c r="A301" s="37"/>
      <c r="B301" s="165"/>
      <c r="C301" s="166" t="s">
        <v>677</v>
      </c>
      <c r="D301" s="166" t="s">
        <v>140</v>
      </c>
      <c r="E301" s="167" t="s">
        <v>678</v>
      </c>
      <c r="F301" s="168" t="s">
        <v>679</v>
      </c>
      <c r="G301" s="169" t="s">
        <v>263</v>
      </c>
      <c r="H301" s="170">
        <v>2</v>
      </c>
      <c r="I301" s="171"/>
      <c r="J301" s="172">
        <f>ROUND(I301*H301,2)</f>
        <v>0</v>
      </c>
      <c r="K301" s="173"/>
      <c r="L301" s="38"/>
      <c r="M301" s="174" t="s">
        <v>1</v>
      </c>
      <c r="N301" s="175" t="s">
        <v>39</v>
      </c>
      <c r="O301" s="76"/>
      <c r="P301" s="176">
        <f>O301*H301</f>
        <v>0</v>
      </c>
      <c r="Q301" s="176">
        <v>0.00016000000000000001</v>
      </c>
      <c r="R301" s="176">
        <f>Q301*H301</f>
        <v>0.00032000000000000003</v>
      </c>
      <c r="S301" s="176">
        <v>0</v>
      </c>
      <c r="T301" s="17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78" t="s">
        <v>213</v>
      </c>
      <c r="AT301" s="178" t="s">
        <v>140</v>
      </c>
      <c r="AU301" s="178" t="s">
        <v>145</v>
      </c>
      <c r="AY301" s="18" t="s">
        <v>137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18" t="s">
        <v>145</v>
      </c>
      <c r="BK301" s="179">
        <f>ROUND(I301*H301,2)</f>
        <v>0</v>
      </c>
      <c r="BL301" s="18" t="s">
        <v>213</v>
      </c>
      <c r="BM301" s="178" t="s">
        <v>680</v>
      </c>
    </row>
    <row r="302" s="2" customFormat="1" ht="16.5" customHeight="1">
      <c r="A302" s="37"/>
      <c r="B302" s="165"/>
      <c r="C302" s="166" t="s">
        <v>342</v>
      </c>
      <c r="D302" s="166" t="s">
        <v>140</v>
      </c>
      <c r="E302" s="167" t="s">
        <v>681</v>
      </c>
      <c r="F302" s="168" t="s">
        <v>682</v>
      </c>
      <c r="G302" s="169" t="s">
        <v>263</v>
      </c>
      <c r="H302" s="170">
        <v>2</v>
      </c>
      <c r="I302" s="171"/>
      <c r="J302" s="172">
        <f>ROUND(I302*H302,2)</f>
        <v>0</v>
      </c>
      <c r="K302" s="173"/>
      <c r="L302" s="38"/>
      <c r="M302" s="174" t="s">
        <v>1</v>
      </c>
      <c r="N302" s="175" t="s">
        <v>39</v>
      </c>
      <c r="O302" s="76"/>
      <c r="P302" s="176">
        <f>O302*H302</f>
        <v>0</v>
      </c>
      <c r="Q302" s="176">
        <v>0.00116</v>
      </c>
      <c r="R302" s="176">
        <f>Q302*H302</f>
        <v>0.00232</v>
      </c>
      <c r="S302" s="176">
        <v>0</v>
      </c>
      <c r="T302" s="17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78" t="s">
        <v>213</v>
      </c>
      <c r="AT302" s="178" t="s">
        <v>140</v>
      </c>
      <c r="AU302" s="178" t="s">
        <v>145</v>
      </c>
      <c r="AY302" s="18" t="s">
        <v>137</v>
      </c>
      <c r="BE302" s="179">
        <f>IF(N302="základní",J302,0)</f>
        <v>0</v>
      </c>
      <c r="BF302" s="179">
        <f>IF(N302="snížená",J302,0)</f>
        <v>0</v>
      </c>
      <c r="BG302" s="179">
        <f>IF(N302="zákl. přenesená",J302,0)</f>
        <v>0</v>
      </c>
      <c r="BH302" s="179">
        <f>IF(N302="sníž. přenesená",J302,0)</f>
        <v>0</v>
      </c>
      <c r="BI302" s="179">
        <f>IF(N302="nulová",J302,0)</f>
        <v>0</v>
      </c>
      <c r="BJ302" s="18" t="s">
        <v>145</v>
      </c>
      <c r="BK302" s="179">
        <f>ROUND(I302*H302,2)</f>
        <v>0</v>
      </c>
      <c r="BL302" s="18" t="s">
        <v>213</v>
      </c>
      <c r="BM302" s="178" t="s">
        <v>683</v>
      </c>
    </row>
    <row r="303" s="2" customFormat="1" ht="16.5" customHeight="1">
      <c r="A303" s="37"/>
      <c r="B303" s="165"/>
      <c r="C303" s="166" t="s">
        <v>684</v>
      </c>
      <c r="D303" s="166" t="s">
        <v>140</v>
      </c>
      <c r="E303" s="167" t="s">
        <v>685</v>
      </c>
      <c r="F303" s="168" t="s">
        <v>686</v>
      </c>
      <c r="G303" s="169" t="s">
        <v>263</v>
      </c>
      <c r="H303" s="170">
        <v>2</v>
      </c>
      <c r="I303" s="171"/>
      <c r="J303" s="172">
        <f>ROUND(I303*H303,2)</f>
        <v>0</v>
      </c>
      <c r="K303" s="173"/>
      <c r="L303" s="38"/>
      <c r="M303" s="174" t="s">
        <v>1</v>
      </c>
      <c r="N303" s="175" t="s">
        <v>39</v>
      </c>
      <c r="O303" s="76"/>
      <c r="P303" s="176">
        <f>O303*H303</f>
        <v>0</v>
      </c>
      <c r="Q303" s="176">
        <v>0</v>
      </c>
      <c r="R303" s="176">
        <f>Q303*H303</f>
        <v>0</v>
      </c>
      <c r="S303" s="176">
        <v>0.00084999999999999995</v>
      </c>
      <c r="T303" s="177">
        <f>S303*H303</f>
        <v>0.0016999999999999999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78" t="s">
        <v>213</v>
      </c>
      <c r="AT303" s="178" t="s">
        <v>140</v>
      </c>
      <c r="AU303" s="178" t="s">
        <v>145</v>
      </c>
      <c r="AY303" s="18" t="s">
        <v>137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8" t="s">
        <v>145</v>
      </c>
      <c r="BK303" s="179">
        <f>ROUND(I303*H303,2)</f>
        <v>0</v>
      </c>
      <c r="BL303" s="18" t="s">
        <v>213</v>
      </c>
      <c r="BM303" s="178" t="s">
        <v>687</v>
      </c>
    </row>
    <row r="304" s="2" customFormat="1" ht="16.5" customHeight="1">
      <c r="A304" s="37"/>
      <c r="B304" s="165"/>
      <c r="C304" s="166" t="s">
        <v>688</v>
      </c>
      <c r="D304" s="166" t="s">
        <v>140</v>
      </c>
      <c r="E304" s="167" t="s">
        <v>689</v>
      </c>
      <c r="F304" s="168" t="s">
        <v>690</v>
      </c>
      <c r="G304" s="169" t="s">
        <v>263</v>
      </c>
      <c r="H304" s="170">
        <v>4</v>
      </c>
      <c r="I304" s="171"/>
      <c r="J304" s="172">
        <f>ROUND(I304*H304,2)</f>
        <v>0</v>
      </c>
      <c r="K304" s="173"/>
      <c r="L304" s="38"/>
      <c r="M304" s="174" t="s">
        <v>1</v>
      </c>
      <c r="N304" s="175" t="s">
        <v>39</v>
      </c>
      <c r="O304" s="76"/>
      <c r="P304" s="176">
        <f>O304*H304</f>
        <v>0</v>
      </c>
      <c r="Q304" s="176">
        <v>0</v>
      </c>
      <c r="R304" s="176">
        <f>Q304*H304</f>
        <v>0</v>
      </c>
      <c r="S304" s="176">
        <v>0.0050000000000000001</v>
      </c>
      <c r="T304" s="177">
        <f>S304*H304</f>
        <v>0.02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78" t="s">
        <v>213</v>
      </c>
      <c r="AT304" s="178" t="s">
        <v>140</v>
      </c>
      <c r="AU304" s="178" t="s">
        <v>145</v>
      </c>
      <c r="AY304" s="18" t="s">
        <v>137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18" t="s">
        <v>145</v>
      </c>
      <c r="BK304" s="179">
        <f>ROUND(I304*H304,2)</f>
        <v>0</v>
      </c>
      <c r="BL304" s="18" t="s">
        <v>213</v>
      </c>
      <c r="BM304" s="178" t="s">
        <v>691</v>
      </c>
    </row>
    <row r="305" s="2" customFormat="1" ht="33" customHeight="1">
      <c r="A305" s="37"/>
      <c r="B305" s="165"/>
      <c r="C305" s="166" t="s">
        <v>692</v>
      </c>
      <c r="D305" s="166" t="s">
        <v>140</v>
      </c>
      <c r="E305" s="167" t="s">
        <v>693</v>
      </c>
      <c r="F305" s="168" t="s">
        <v>694</v>
      </c>
      <c r="G305" s="169" t="s">
        <v>389</v>
      </c>
      <c r="H305" s="215"/>
      <c r="I305" s="171"/>
      <c r="J305" s="172">
        <f>ROUND(I305*H305,2)</f>
        <v>0</v>
      </c>
      <c r="K305" s="173"/>
      <c r="L305" s="38"/>
      <c r="M305" s="174" t="s">
        <v>1</v>
      </c>
      <c r="N305" s="175" t="s">
        <v>39</v>
      </c>
      <c r="O305" s="76"/>
      <c r="P305" s="176">
        <f>O305*H305</f>
        <v>0</v>
      </c>
      <c r="Q305" s="176">
        <v>0</v>
      </c>
      <c r="R305" s="176">
        <f>Q305*H305</f>
        <v>0</v>
      </c>
      <c r="S305" s="176">
        <v>0</v>
      </c>
      <c r="T305" s="177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78" t="s">
        <v>213</v>
      </c>
      <c r="AT305" s="178" t="s">
        <v>140</v>
      </c>
      <c r="AU305" s="178" t="s">
        <v>145</v>
      </c>
      <c r="AY305" s="18" t="s">
        <v>137</v>
      </c>
      <c r="BE305" s="179">
        <f>IF(N305="základní",J305,0)</f>
        <v>0</v>
      </c>
      <c r="BF305" s="179">
        <f>IF(N305="snížená",J305,0)</f>
        <v>0</v>
      </c>
      <c r="BG305" s="179">
        <f>IF(N305="zákl. přenesená",J305,0)</f>
        <v>0</v>
      </c>
      <c r="BH305" s="179">
        <f>IF(N305="sníž. přenesená",J305,0)</f>
        <v>0</v>
      </c>
      <c r="BI305" s="179">
        <f>IF(N305="nulová",J305,0)</f>
        <v>0</v>
      </c>
      <c r="BJ305" s="18" t="s">
        <v>145</v>
      </c>
      <c r="BK305" s="179">
        <f>ROUND(I305*H305,2)</f>
        <v>0</v>
      </c>
      <c r="BL305" s="18" t="s">
        <v>213</v>
      </c>
      <c r="BM305" s="178" t="s">
        <v>695</v>
      </c>
    </row>
    <row r="306" s="12" customFormat="1" ht="22.8" customHeight="1">
      <c r="A306" s="12"/>
      <c r="B306" s="152"/>
      <c r="C306" s="12"/>
      <c r="D306" s="153" t="s">
        <v>72</v>
      </c>
      <c r="E306" s="163" t="s">
        <v>696</v>
      </c>
      <c r="F306" s="163" t="s">
        <v>697</v>
      </c>
      <c r="G306" s="12"/>
      <c r="H306" s="12"/>
      <c r="I306" s="155"/>
      <c r="J306" s="164">
        <f>BK306</f>
        <v>0</v>
      </c>
      <c r="K306" s="12"/>
      <c r="L306" s="152"/>
      <c r="M306" s="157"/>
      <c r="N306" s="158"/>
      <c r="O306" s="158"/>
      <c r="P306" s="159">
        <f>SUM(P307:P311)</f>
        <v>0</v>
      </c>
      <c r="Q306" s="158"/>
      <c r="R306" s="159">
        <f>SUM(R307:R311)</f>
        <v>0.0061065199999999998</v>
      </c>
      <c r="S306" s="158"/>
      <c r="T306" s="160">
        <f>SUM(T307:T311)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53" t="s">
        <v>145</v>
      </c>
      <c r="AT306" s="161" t="s">
        <v>72</v>
      </c>
      <c r="AU306" s="161" t="s">
        <v>78</v>
      </c>
      <c r="AY306" s="153" t="s">
        <v>137</v>
      </c>
      <c r="BK306" s="162">
        <f>SUM(BK307:BK311)</f>
        <v>0</v>
      </c>
    </row>
    <row r="307" s="2" customFormat="1" ht="24.15" customHeight="1">
      <c r="A307" s="37"/>
      <c r="B307" s="165"/>
      <c r="C307" s="166" t="s">
        <v>698</v>
      </c>
      <c r="D307" s="166" t="s">
        <v>140</v>
      </c>
      <c r="E307" s="167" t="s">
        <v>699</v>
      </c>
      <c r="F307" s="168" t="s">
        <v>700</v>
      </c>
      <c r="G307" s="169" t="s">
        <v>143</v>
      </c>
      <c r="H307" s="170">
        <v>2</v>
      </c>
      <c r="I307" s="171"/>
      <c r="J307" s="172">
        <f>ROUND(I307*H307,2)</f>
        <v>0</v>
      </c>
      <c r="K307" s="173"/>
      <c r="L307" s="38"/>
      <c r="M307" s="174" t="s">
        <v>1</v>
      </c>
      <c r="N307" s="175" t="s">
        <v>39</v>
      </c>
      <c r="O307" s="76"/>
      <c r="P307" s="176">
        <f>O307*H307</f>
        <v>0</v>
      </c>
      <c r="Q307" s="176">
        <v>0.00033</v>
      </c>
      <c r="R307" s="176">
        <f>Q307*H307</f>
        <v>0.00066</v>
      </c>
      <c r="S307" s="176">
        <v>0</v>
      </c>
      <c r="T307" s="17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78" t="s">
        <v>213</v>
      </c>
      <c r="AT307" s="178" t="s">
        <v>140</v>
      </c>
      <c r="AU307" s="178" t="s">
        <v>145</v>
      </c>
      <c r="AY307" s="18" t="s">
        <v>137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8" t="s">
        <v>145</v>
      </c>
      <c r="BK307" s="179">
        <f>ROUND(I307*H307,2)</f>
        <v>0</v>
      </c>
      <c r="BL307" s="18" t="s">
        <v>213</v>
      </c>
      <c r="BM307" s="178" t="s">
        <v>701</v>
      </c>
    </row>
    <row r="308" s="2" customFormat="1" ht="24.15" customHeight="1">
      <c r="A308" s="37"/>
      <c r="B308" s="165"/>
      <c r="C308" s="204" t="s">
        <v>347</v>
      </c>
      <c r="D308" s="204" t="s">
        <v>360</v>
      </c>
      <c r="E308" s="205" t="s">
        <v>702</v>
      </c>
      <c r="F308" s="206" t="s">
        <v>703</v>
      </c>
      <c r="G308" s="207" t="s">
        <v>143</v>
      </c>
      <c r="H308" s="208">
        <v>2.1779999999999999</v>
      </c>
      <c r="I308" s="209"/>
      <c r="J308" s="210">
        <f>ROUND(I308*H308,2)</f>
        <v>0</v>
      </c>
      <c r="K308" s="211"/>
      <c r="L308" s="212"/>
      <c r="M308" s="213" t="s">
        <v>1</v>
      </c>
      <c r="N308" s="214" t="s">
        <v>39</v>
      </c>
      <c r="O308" s="76"/>
      <c r="P308" s="176">
        <f>O308*H308</f>
        <v>0</v>
      </c>
      <c r="Q308" s="176">
        <v>0.0024599999999999999</v>
      </c>
      <c r="R308" s="176">
        <f>Q308*H308</f>
        <v>0.0053578799999999998</v>
      </c>
      <c r="S308" s="176">
        <v>0</v>
      </c>
      <c r="T308" s="17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78" t="s">
        <v>281</v>
      </c>
      <c r="AT308" s="178" t="s">
        <v>360</v>
      </c>
      <c r="AU308" s="178" t="s">
        <v>145</v>
      </c>
      <c r="AY308" s="18" t="s">
        <v>137</v>
      </c>
      <c r="BE308" s="179">
        <f>IF(N308="základní",J308,0)</f>
        <v>0</v>
      </c>
      <c r="BF308" s="179">
        <f>IF(N308="snížená",J308,0)</f>
        <v>0</v>
      </c>
      <c r="BG308" s="179">
        <f>IF(N308="zákl. přenesená",J308,0)</f>
        <v>0</v>
      </c>
      <c r="BH308" s="179">
        <f>IF(N308="sníž. přenesená",J308,0)</f>
        <v>0</v>
      </c>
      <c r="BI308" s="179">
        <f>IF(N308="nulová",J308,0)</f>
        <v>0</v>
      </c>
      <c r="BJ308" s="18" t="s">
        <v>145</v>
      </c>
      <c r="BK308" s="179">
        <f>ROUND(I308*H308,2)</f>
        <v>0</v>
      </c>
      <c r="BL308" s="18" t="s">
        <v>213</v>
      </c>
      <c r="BM308" s="178" t="s">
        <v>704</v>
      </c>
    </row>
    <row r="309" s="13" customFormat="1">
      <c r="A309" s="13"/>
      <c r="B309" s="180"/>
      <c r="C309" s="13"/>
      <c r="D309" s="181" t="s">
        <v>171</v>
      </c>
      <c r="E309" s="13"/>
      <c r="F309" s="183" t="s">
        <v>705</v>
      </c>
      <c r="G309" s="13"/>
      <c r="H309" s="184">
        <v>2.1779999999999999</v>
      </c>
      <c r="I309" s="185"/>
      <c r="J309" s="13"/>
      <c r="K309" s="13"/>
      <c r="L309" s="180"/>
      <c r="M309" s="186"/>
      <c r="N309" s="187"/>
      <c r="O309" s="187"/>
      <c r="P309" s="187"/>
      <c r="Q309" s="187"/>
      <c r="R309" s="187"/>
      <c r="S309" s="187"/>
      <c r="T309" s="18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2" t="s">
        <v>171</v>
      </c>
      <c r="AU309" s="182" t="s">
        <v>145</v>
      </c>
      <c r="AV309" s="13" t="s">
        <v>145</v>
      </c>
      <c r="AW309" s="13" t="s">
        <v>3</v>
      </c>
      <c r="AX309" s="13" t="s">
        <v>78</v>
      </c>
      <c r="AY309" s="182" t="s">
        <v>137</v>
      </c>
    </row>
    <row r="310" s="2" customFormat="1" ht="21.75" customHeight="1">
      <c r="A310" s="37"/>
      <c r="B310" s="165"/>
      <c r="C310" s="166" t="s">
        <v>706</v>
      </c>
      <c r="D310" s="166" t="s">
        <v>140</v>
      </c>
      <c r="E310" s="167" t="s">
        <v>707</v>
      </c>
      <c r="F310" s="168" t="s">
        <v>708</v>
      </c>
      <c r="G310" s="169" t="s">
        <v>263</v>
      </c>
      <c r="H310" s="170">
        <v>4</v>
      </c>
      <c r="I310" s="171"/>
      <c r="J310" s="172">
        <f>ROUND(I310*H310,2)</f>
        <v>0</v>
      </c>
      <c r="K310" s="173"/>
      <c r="L310" s="38"/>
      <c r="M310" s="174" t="s">
        <v>1</v>
      </c>
      <c r="N310" s="175" t="s">
        <v>39</v>
      </c>
      <c r="O310" s="76"/>
      <c r="P310" s="176">
        <f>O310*H310</f>
        <v>0</v>
      </c>
      <c r="Q310" s="176">
        <v>1.2160000000000001E-05</v>
      </c>
      <c r="R310" s="176">
        <f>Q310*H310</f>
        <v>4.8640000000000002E-05</v>
      </c>
      <c r="S310" s="176">
        <v>0</v>
      </c>
      <c r="T310" s="17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78" t="s">
        <v>213</v>
      </c>
      <c r="AT310" s="178" t="s">
        <v>140</v>
      </c>
      <c r="AU310" s="178" t="s">
        <v>145</v>
      </c>
      <c r="AY310" s="18" t="s">
        <v>137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18" t="s">
        <v>145</v>
      </c>
      <c r="BK310" s="179">
        <f>ROUND(I310*H310,2)</f>
        <v>0</v>
      </c>
      <c r="BL310" s="18" t="s">
        <v>213</v>
      </c>
      <c r="BM310" s="178" t="s">
        <v>709</v>
      </c>
    </row>
    <row r="311" s="2" customFormat="1" ht="21.75" customHeight="1">
      <c r="A311" s="37"/>
      <c r="B311" s="165"/>
      <c r="C311" s="166" t="s">
        <v>710</v>
      </c>
      <c r="D311" s="166" t="s">
        <v>140</v>
      </c>
      <c r="E311" s="167" t="s">
        <v>711</v>
      </c>
      <c r="F311" s="168" t="s">
        <v>712</v>
      </c>
      <c r="G311" s="169" t="s">
        <v>263</v>
      </c>
      <c r="H311" s="170">
        <v>4</v>
      </c>
      <c r="I311" s="171"/>
      <c r="J311" s="172">
        <f>ROUND(I311*H311,2)</f>
        <v>0</v>
      </c>
      <c r="K311" s="173"/>
      <c r="L311" s="38"/>
      <c r="M311" s="174" t="s">
        <v>1</v>
      </c>
      <c r="N311" s="175" t="s">
        <v>39</v>
      </c>
      <c r="O311" s="76"/>
      <c r="P311" s="176">
        <f>O311*H311</f>
        <v>0</v>
      </c>
      <c r="Q311" s="176">
        <v>1.0000000000000001E-05</v>
      </c>
      <c r="R311" s="176">
        <f>Q311*H311</f>
        <v>4.0000000000000003E-05</v>
      </c>
      <c r="S311" s="176">
        <v>0</v>
      </c>
      <c r="T311" s="17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78" t="s">
        <v>213</v>
      </c>
      <c r="AT311" s="178" t="s">
        <v>140</v>
      </c>
      <c r="AU311" s="178" t="s">
        <v>145</v>
      </c>
      <c r="AY311" s="18" t="s">
        <v>137</v>
      </c>
      <c r="BE311" s="179">
        <f>IF(N311="základní",J311,0)</f>
        <v>0</v>
      </c>
      <c r="BF311" s="179">
        <f>IF(N311="snížená",J311,0)</f>
        <v>0</v>
      </c>
      <c r="BG311" s="179">
        <f>IF(N311="zákl. přenesená",J311,0)</f>
        <v>0</v>
      </c>
      <c r="BH311" s="179">
        <f>IF(N311="sníž. přenesená",J311,0)</f>
        <v>0</v>
      </c>
      <c r="BI311" s="179">
        <f>IF(N311="nulová",J311,0)</f>
        <v>0</v>
      </c>
      <c r="BJ311" s="18" t="s">
        <v>145</v>
      </c>
      <c r="BK311" s="179">
        <f>ROUND(I311*H311,2)</f>
        <v>0</v>
      </c>
      <c r="BL311" s="18" t="s">
        <v>213</v>
      </c>
      <c r="BM311" s="178" t="s">
        <v>713</v>
      </c>
    </row>
    <row r="312" s="12" customFormat="1" ht="22.8" customHeight="1">
      <c r="A312" s="12"/>
      <c r="B312" s="152"/>
      <c r="C312" s="12"/>
      <c r="D312" s="153" t="s">
        <v>72</v>
      </c>
      <c r="E312" s="163" t="s">
        <v>714</v>
      </c>
      <c r="F312" s="163" t="s">
        <v>715</v>
      </c>
      <c r="G312" s="12"/>
      <c r="H312" s="12"/>
      <c r="I312" s="155"/>
      <c r="J312" s="164">
        <f>BK312</f>
        <v>0</v>
      </c>
      <c r="K312" s="12"/>
      <c r="L312" s="152"/>
      <c r="M312" s="157"/>
      <c r="N312" s="158"/>
      <c r="O312" s="158"/>
      <c r="P312" s="159">
        <f>SUM(P313:P316)</f>
        <v>0</v>
      </c>
      <c r="Q312" s="158"/>
      <c r="R312" s="159">
        <f>SUM(R313:R316)</f>
        <v>0.0035951448</v>
      </c>
      <c r="S312" s="158"/>
      <c r="T312" s="160">
        <f>SUM(T313:T316)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53" t="s">
        <v>145</v>
      </c>
      <c r="AT312" s="161" t="s">
        <v>72</v>
      </c>
      <c r="AU312" s="161" t="s">
        <v>78</v>
      </c>
      <c r="AY312" s="153" t="s">
        <v>137</v>
      </c>
      <c r="BK312" s="162">
        <f>SUM(BK313:BK316)</f>
        <v>0</v>
      </c>
    </row>
    <row r="313" s="2" customFormat="1" ht="24.15" customHeight="1">
      <c r="A313" s="37"/>
      <c r="B313" s="165"/>
      <c r="C313" s="166" t="s">
        <v>716</v>
      </c>
      <c r="D313" s="166" t="s">
        <v>140</v>
      </c>
      <c r="E313" s="167" t="s">
        <v>717</v>
      </c>
      <c r="F313" s="168" t="s">
        <v>718</v>
      </c>
      <c r="G313" s="169" t="s">
        <v>263</v>
      </c>
      <c r="H313" s="170">
        <v>1</v>
      </c>
      <c r="I313" s="171"/>
      <c r="J313" s="172">
        <f>ROUND(I313*H313,2)</f>
        <v>0</v>
      </c>
      <c r="K313" s="173"/>
      <c r="L313" s="38"/>
      <c r="M313" s="174" t="s">
        <v>1</v>
      </c>
      <c r="N313" s="175" t="s">
        <v>39</v>
      </c>
      <c r="O313" s="76"/>
      <c r="P313" s="176">
        <f>O313*H313</f>
        <v>0</v>
      </c>
      <c r="Q313" s="176">
        <v>0.00065956999999999995</v>
      </c>
      <c r="R313" s="176">
        <f>Q313*H313</f>
        <v>0.00065956999999999995</v>
      </c>
      <c r="S313" s="176">
        <v>0</v>
      </c>
      <c r="T313" s="17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78" t="s">
        <v>213</v>
      </c>
      <c r="AT313" s="178" t="s">
        <v>140</v>
      </c>
      <c r="AU313" s="178" t="s">
        <v>145</v>
      </c>
      <c r="AY313" s="18" t="s">
        <v>137</v>
      </c>
      <c r="BE313" s="179">
        <f>IF(N313="základní",J313,0)</f>
        <v>0</v>
      </c>
      <c r="BF313" s="179">
        <f>IF(N313="snížená",J313,0)</f>
        <v>0</v>
      </c>
      <c r="BG313" s="179">
        <f>IF(N313="zákl. přenesená",J313,0)</f>
        <v>0</v>
      </c>
      <c r="BH313" s="179">
        <f>IF(N313="sníž. přenesená",J313,0)</f>
        <v>0</v>
      </c>
      <c r="BI313" s="179">
        <f>IF(N313="nulová",J313,0)</f>
        <v>0</v>
      </c>
      <c r="BJ313" s="18" t="s">
        <v>145</v>
      </c>
      <c r="BK313" s="179">
        <f>ROUND(I313*H313,2)</f>
        <v>0</v>
      </c>
      <c r="BL313" s="18" t="s">
        <v>213</v>
      </c>
      <c r="BM313" s="178" t="s">
        <v>719</v>
      </c>
    </row>
    <row r="314" s="2" customFormat="1" ht="24.15" customHeight="1">
      <c r="A314" s="37"/>
      <c r="B314" s="165"/>
      <c r="C314" s="166" t="s">
        <v>720</v>
      </c>
      <c r="D314" s="166" t="s">
        <v>140</v>
      </c>
      <c r="E314" s="167" t="s">
        <v>721</v>
      </c>
      <c r="F314" s="168" t="s">
        <v>722</v>
      </c>
      <c r="G314" s="169" t="s">
        <v>263</v>
      </c>
      <c r="H314" s="170">
        <v>3</v>
      </c>
      <c r="I314" s="171"/>
      <c r="J314" s="172">
        <f>ROUND(I314*H314,2)</f>
        <v>0</v>
      </c>
      <c r="K314" s="173"/>
      <c r="L314" s="38"/>
      <c r="M314" s="174" t="s">
        <v>1</v>
      </c>
      <c r="N314" s="175" t="s">
        <v>39</v>
      </c>
      <c r="O314" s="76"/>
      <c r="P314" s="176">
        <f>O314*H314</f>
        <v>0</v>
      </c>
      <c r="Q314" s="176">
        <v>0.00025713999999999999</v>
      </c>
      <c r="R314" s="176">
        <f>Q314*H314</f>
        <v>0.00077141999999999998</v>
      </c>
      <c r="S314" s="176">
        <v>0</v>
      </c>
      <c r="T314" s="17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78" t="s">
        <v>213</v>
      </c>
      <c r="AT314" s="178" t="s">
        <v>140</v>
      </c>
      <c r="AU314" s="178" t="s">
        <v>145</v>
      </c>
      <c r="AY314" s="18" t="s">
        <v>137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8" t="s">
        <v>145</v>
      </c>
      <c r="BK314" s="179">
        <f>ROUND(I314*H314,2)</f>
        <v>0</v>
      </c>
      <c r="BL314" s="18" t="s">
        <v>213</v>
      </c>
      <c r="BM314" s="178" t="s">
        <v>723</v>
      </c>
    </row>
    <row r="315" s="2" customFormat="1" ht="24.15" customHeight="1">
      <c r="A315" s="37"/>
      <c r="B315" s="165"/>
      <c r="C315" s="166" t="s">
        <v>724</v>
      </c>
      <c r="D315" s="166" t="s">
        <v>140</v>
      </c>
      <c r="E315" s="167" t="s">
        <v>725</v>
      </c>
      <c r="F315" s="168" t="s">
        <v>726</v>
      </c>
      <c r="G315" s="169" t="s">
        <v>263</v>
      </c>
      <c r="H315" s="170">
        <v>2</v>
      </c>
      <c r="I315" s="171"/>
      <c r="J315" s="172">
        <f>ROUND(I315*H315,2)</f>
        <v>0</v>
      </c>
      <c r="K315" s="173"/>
      <c r="L315" s="38"/>
      <c r="M315" s="174" t="s">
        <v>1</v>
      </c>
      <c r="N315" s="175" t="s">
        <v>39</v>
      </c>
      <c r="O315" s="76"/>
      <c r="P315" s="176">
        <f>O315*H315</f>
        <v>0</v>
      </c>
      <c r="Q315" s="176">
        <v>0.00086250740000000002</v>
      </c>
      <c r="R315" s="176">
        <f>Q315*H315</f>
        <v>0.0017250148</v>
      </c>
      <c r="S315" s="176">
        <v>0</v>
      </c>
      <c r="T315" s="17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78" t="s">
        <v>213</v>
      </c>
      <c r="AT315" s="178" t="s">
        <v>140</v>
      </c>
      <c r="AU315" s="178" t="s">
        <v>145</v>
      </c>
      <c r="AY315" s="18" t="s">
        <v>137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18" t="s">
        <v>145</v>
      </c>
      <c r="BK315" s="179">
        <f>ROUND(I315*H315,2)</f>
        <v>0</v>
      </c>
      <c r="BL315" s="18" t="s">
        <v>213</v>
      </c>
      <c r="BM315" s="178" t="s">
        <v>727</v>
      </c>
    </row>
    <row r="316" s="2" customFormat="1" ht="24.15" customHeight="1">
      <c r="A316" s="37"/>
      <c r="B316" s="165"/>
      <c r="C316" s="166" t="s">
        <v>728</v>
      </c>
      <c r="D316" s="166" t="s">
        <v>140</v>
      </c>
      <c r="E316" s="167" t="s">
        <v>729</v>
      </c>
      <c r="F316" s="168" t="s">
        <v>730</v>
      </c>
      <c r="G316" s="169" t="s">
        <v>263</v>
      </c>
      <c r="H316" s="170">
        <v>2</v>
      </c>
      <c r="I316" s="171"/>
      <c r="J316" s="172">
        <f>ROUND(I316*H316,2)</f>
        <v>0</v>
      </c>
      <c r="K316" s="173"/>
      <c r="L316" s="38"/>
      <c r="M316" s="174" t="s">
        <v>1</v>
      </c>
      <c r="N316" s="175" t="s">
        <v>39</v>
      </c>
      <c r="O316" s="76"/>
      <c r="P316" s="176">
        <f>O316*H316</f>
        <v>0</v>
      </c>
      <c r="Q316" s="176">
        <v>0.00021956999999999999</v>
      </c>
      <c r="R316" s="176">
        <f>Q316*H316</f>
        <v>0.00043913999999999997</v>
      </c>
      <c r="S316" s="176">
        <v>0</v>
      </c>
      <c r="T316" s="17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78" t="s">
        <v>213</v>
      </c>
      <c r="AT316" s="178" t="s">
        <v>140</v>
      </c>
      <c r="AU316" s="178" t="s">
        <v>145</v>
      </c>
      <c r="AY316" s="18" t="s">
        <v>137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18" t="s">
        <v>145</v>
      </c>
      <c r="BK316" s="179">
        <f>ROUND(I316*H316,2)</f>
        <v>0</v>
      </c>
      <c r="BL316" s="18" t="s">
        <v>213</v>
      </c>
      <c r="BM316" s="178" t="s">
        <v>731</v>
      </c>
    </row>
    <row r="317" s="12" customFormat="1" ht="22.8" customHeight="1">
      <c r="A317" s="12"/>
      <c r="B317" s="152"/>
      <c r="C317" s="12"/>
      <c r="D317" s="153" t="s">
        <v>72</v>
      </c>
      <c r="E317" s="163" t="s">
        <v>732</v>
      </c>
      <c r="F317" s="163" t="s">
        <v>733</v>
      </c>
      <c r="G317" s="12"/>
      <c r="H317" s="12"/>
      <c r="I317" s="155"/>
      <c r="J317" s="164">
        <f>BK317</f>
        <v>0</v>
      </c>
      <c r="K317" s="12"/>
      <c r="L317" s="152"/>
      <c r="M317" s="157"/>
      <c r="N317" s="158"/>
      <c r="O317" s="158"/>
      <c r="P317" s="159">
        <f>SUM(P318:P325)</f>
        <v>0</v>
      </c>
      <c r="Q317" s="158"/>
      <c r="R317" s="159">
        <f>SUM(R318:R325)</f>
        <v>0.0092800000000000001</v>
      </c>
      <c r="S317" s="158"/>
      <c r="T317" s="160">
        <f>SUM(T318:T325)</f>
        <v>0.024930000000000001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53" t="s">
        <v>145</v>
      </c>
      <c r="AT317" s="161" t="s">
        <v>72</v>
      </c>
      <c r="AU317" s="161" t="s">
        <v>78</v>
      </c>
      <c r="AY317" s="153" t="s">
        <v>137</v>
      </c>
      <c r="BK317" s="162">
        <f>SUM(BK318:BK325)</f>
        <v>0</v>
      </c>
    </row>
    <row r="318" s="2" customFormat="1" ht="24.15" customHeight="1">
      <c r="A318" s="37"/>
      <c r="B318" s="165"/>
      <c r="C318" s="204" t="s">
        <v>734</v>
      </c>
      <c r="D318" s="204" t="s">
        <v>360</v>
      </c>
      <c r="E318" s="205" t="s">
        <v>735</v>
      </c>
      <c r="F318" s="206" t="s">
        <v>736</v>
      </c>
      <c r="G318" s="207" t="s">
        <v>737</v>
      </c>
      <c r="H318" s="208">
        <v>1</v>
      </c>
      <c r="I318" s="209"/>
      <c r="J318" s="210">
        <f>ROUND(I318*H318,2)</f>
        <v>0</v>
      </c>
      <c r="K318" s="211"/>
      <c r="L318" s="212"/>
      <c r="M318" s="213" t="s">
        <v>1</v>
      </c>
      <c r="N318" s="214" t="s">
        <v>39</v>
      </c>
      <c r="O318" s="76"/>
      <c r="P318" s="176">
        <f>O318*H318</f>
        <v>0</v>
      </c>
      <c r="Q318" s="176">
        <v>8.0000000000000007E-05</v>
      </c>
      <c r="R318" s="176">
        <f>Q318*H318</f>
        <v>8.0000000000000007E-05</v>
      </c>
      <c r="S318" s="176">
        <v>0</v>
      </c>
      <c r="T318" s="17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78" t="s">
        <v>281</v>
      </c>
      <c r="AT318" s="178" t="s">
        <v>360</v>
      </c>
      <c r="AU318" s="178" t="s">
        <v>145</v>
      </c>
      <c r="AY318" s="18" t="s">
        <v>137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18" t="s">
        <v>145</v>
      </c>
      <c r="BK318" s="179">
        <f>ROUND(I318*H318,2)</f>
        <v>0</v>
      </c>
      <c r="BL318" s="18" t="s">
        <v>213</v>
      </c>
      <c r="BM318" s="178" t="s">
        <v>738</v>
      </c>
    </row>
    <row r="319" s="2" customFormat="1" ht="24.15" customHeight="1">
      <c r="A319" s="37"/>
      <c r="B319" s="165"/>
      <c r="C319" s="166" t="s">
        <v>739</v>
      </c>
      <c r="D319" s="166" t="s">
        <v>140</v>
      </c>
      <c r="E319" s="167" t="s">
        <v>740</v>
      </c>
      <c r="F319" s="168" t="s">
        <v>741</v>
      </c>
      <c r="G319" s="169" t="s">
        <v>263</v>
      </c>
      <c r="H319" s="170">
        <v>3</v>
      </c>
      <c r="I319" s="171"/>
      <c r="J319" s="172">
        <f>ROUND(I319*H319,2)</f>
        <v>0</v>
      </c>
      <c r="K319" s="173"/>
      <c r="L319" s="38"/>
      <c r="M319" s="174" t="s">
        <v>1</v>
      </c>
      <c r="N319" s="175" t="s">
        <v>39</v>
      </c>
      <c r="O319" s="76"/>
      <c r="P319" s="176">
        <f>O319*H319</f>
        <v>0</v>
      </c>
      <c r="Q319" s="176">
        <v>0</v>
      </c>
      <c r="R319" s="176">
        <f>Q319*H319</f>
        <v>0</v>
      </c>
      <c r="S319" s="176">
        <v>0</v>
      </c>
      <c r="T319" s="177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78" t="s">
        <v>213</v>
      </c>
      <c r="AT319" s="178" t="s">
        <v>140</v>
      </c>
      <c r="AU319" s="178" t="s">
        <v>145</v>
      </c>
      <c r="AY319" s="18" t="s">
        <v>137</v>
      </c>
      <c r="BE319" s="179">
        <f>IF(N319="základní",J319,0)</f>
        <v>0</v>
      </c>
      <c r="BF319" s="179">
        <f>IF(N319="snížená",J319,0)</f>
        <v>0</v>
      </c>
      <c r="BG319" s="179">
        <f>IF(N319="zákl. přenesená",J319,0)</f>
        <v>0</v>
      </c>
      <c r="BH319" s="179">
        <f>IF(N319="sníž. přenesená",J319,0)</f>
        <v>0</v>
      </c>
      <c r="BI319" s="179">
        <f>IF(N319="nulová",J319,0)</f>
        <v>0</v>
      </c>
      <c r="BJ319" s="18" t="s">
        <v>145</v>
      </c>
      <c r="BK319" s="179">
        <f>ROUND(I319*H319,2)</f>
        <v>0</v>
      </c>
      <c r="BL319" s="18" t="s">
        <v>213</v>
      </c>
      <c r="BM319" s="178" t="s">
        <v>742</v>
      </c>
    </row>
    <row r="320" s="2" customFormat="1" ht="24.15" customHeight="1">
      <c r="A320" s="37"/>
      <c r="B320" s="165"/>
      <c r="C320" s="166" t="s">
        <v>743</v>
      </c>
      <c r="D320" s="166" t="s">
        <v>140</v>
      </c>
      <c r="E320" s="167" t="s">
        <v>744</v>
      </c>
      <c r="F320" s="168" t="s">
        <v>745</v>
      </c>
      <c r="G320" s="169" t="s">
        <v>263</v>
      </c>
      <c r="H320" s="170">
        <v>6</v>
      </c>
      <c r="I320" s="171"/>
      <c r="J320" s="172">
        <f>ROUND(I320*H320,2)</f>
        <v>0</v>
      </c>
      <c r="K320" s="173"/>
      <c r="L320" s="38"/>
      <c r="M320" s="174" t="s">
        <v>1</v>
      </c>
      <c r="N320" s="175" t="s">
        <v>39</v>
      </c>
      <c r="O320" s="76"/>
      <c r="P320" s="176">
        <f>O320*H320</f>
        <v>0</v>
      </c>
      <c r="Q320" s="176">
        <v>0.00046999999999999999</v>
      </c>
      <c r="R320" s="176">
        <f>Q320*H320</f>
        <v>0.00282</v>
      </c>
      <c r="S320" s="176">
        <v>0</v>
      </c>
      <c r="T320" s="17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78" t="s">
        <v>213</v>
      </c>
      <c r="AT320" s="178" t="s">
        <v>140</v>
      </c>
      <c r="AU320" s="178" t="s">
        <v>145</v>
      </c>
      <c r="AY320" s="18" t="s">
        <v>137</v>
      </c>
      <c r="BE320" s="179">
        <f>IF(N320="základní",J320,0)</f>
        <v>0</v>
      </c>
      <c r="BF320" s="179">
        <f>IF(N320="snížená",J320,0)</f>
        <v>0</v>
      </c>
      <c r="BG320" s="179">
        <f>IF(N320="zákl. přenesená",J320,0)</f>
        <v>0</v>
      </c>
      <c r="BH320" s="179">
        <f>IF(N320="sníž. přenesená",J320,0)</f>
        <v>0</v>
      </c>
      <c r="BI320" s="179">
        <f>IF(N320="nulová",J320,0)</f>
        <v>0</v>
      </c>
      <c r="BJ320" s="18" t="s">
        <v>145</v>
      </c>
      <c r="BK320" s="179">
        <f>ROUND(I320*H320,2)</f>
        <v>0</v>
      </c>
      <c r="BL320" s="18" t="s">
        <v>213</v>
      </c>
      <c r="BM320" s="178" t="s">
        <v>746</v>
      </c>
    </row>
    <row r="321" s="2" customFormat="1" ht="24.15" customHeight="1">
      <c r="A321" s="37"/>
      <c r="B321" s="165"/>
      <c r="C321" s="166" t="s">
        <v>747</v>
      </c>
      <c r="D321" s="166" t="s">
        <v>140</v>
      </c>
      <c r="E321" s="167" t="s">
        <v>748</v>
      </c>
      <c r="F321" s="168" t="s">
        <v>749</v>
      </c>
      <c r="G321" s="169" t="s">
        <v>263</v>
      </c>
      <c r="H321" s="170">
        <v>1</v>
      </c>
      <c r="I321" s="171"/>
      <c r="J321" s="172">
        <f>ROUND(I321*H321,2)</f>
        <v>0</v>
      </c>
      <c r="K321" s="173"/>
      <c r="L321" s="38"/>
      <c r="M321" s="174" t="s">
        <v>1</v>
      </c>
      <c r="N321" s="175" t="s">
        <v>39</v>
      </c>
      <c r="O321" s="76"/>
      <c r="P321" s="176">
        <f>O321*H321</f>
        <v>0</v>
      </c>
      <c r="Q321" s="176">
        <v>8.0000000000000007E-05</v>
      </c>
      <c r="R321" s="176">
        <f>Q321*H321</f>
        <v>8.0000000000000007E-05</v>
      </c>
      <c r="S321" s="176">
        <v>0.024930000000000001</v>
      </c>
      <c r="T321" s="177">
        <f>S321*H321</f>
        <v>0.024930000000000001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78" t="s">
        <v>213</v>
      </c>
      <c r="AT321" s="178" t="s">
        <v>140</v>
      </c>
      <c r="AU321" s="178" t="s">
        <v>145</v>
      </c>
      <c r="AY321" s="18" t="s">
        <v>137</v>
      </c>
      <c r="BE321" s="179">
        <f>IF(N321="základní",J321,0)</f>
        <v>0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18" t="s">
        <v>145</v>
      </c>
      <c r="BK321" s="179">
        <f>ROUND(I321*H321,2)</f>
        <v>0</v>
      </c>
      <c r="BL321" s="18" t="s">
        <v>213</v>
      </c>
      <c r="BM321" s="178" t="s">
        <v>750</v>
      </c>
    </row>
    <row r="322" s="2" customFormat="1" ht="24.15" customHeight="1">
      <c r="A322" s="37"/>
      <c r="B322" s="165"/>
      <c r="C322" s="166" t="s">
        <v>751</v>
      </c>
      <c r="D322" s="166" t="s">
        <v>140</v>
      </c>
      <c r="E322" s="167" t="s">
        <v>752</v>
      </c>
      <c r="F322" s="168" t="s">
        <v>753</v>
      </c>
      <c r="G322" s="169" t="s">
        <v>639</v>
      </c>
      <c r="H322" s="170">
        <v>1</v>
      </c>
      <c r="I322" s="171"/>
      <c r="J322" s="172">
        <f>ROUND(I322*H322,2)</f>
        <v>0</v>
      </c>
      <c r="K322" s="173"/>
      <c r="L322" s="38"/>
      <c r="M322" s="174" t="s">
        <v>1</v>
      </c>
      <c r="N322" s="175" t="s">
        <v>39</v>
      </c>
      <c r="O322" s="76"/>
      <c r="P322" s="176">
        <f>O322*H322</f>
        <v>0</v>
      </c>
      <c r="Q322" s="176">
        <v>0.0063</v>
      </c>
      <c r="R322" s="176">
        <f>Q322*H322</f>
        <v>0.0063</v>
      </c>
      <c r="S322" s="176">
        <v>0</v>
      </c>
      <c r="T322" s="17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78" t="s">
        <v>213</v>
      </c>
      <c r="AT322" s="178" t="s">
        <v>140</v>
      </c>
      <c r="AU322" s="178" t="s">
        <v>145</v>
      </c>
      <c r="AY322" s="18" t="s">
        <v>137</v>
      </c>
      <c r="BE322" s="179">
        <f>IF(N322="základní",J322,0)</f>
        <v>0</v>
      </c>
      <c r="BF322" s="179">
        <f>IF(N322="snížená",J322,0)</f>
        <v>0</v>
      </c>
      <c r="BG322" s="179">
        <f>IF(N322="zákl. přenesená",J322,0)</f>
        <v>0</v>
      </c>
      <c r="BH322" s="179">
        <f>IF(N322="sníž. přenesená",J322,0)</f>
        <v>0</v>
      </c>
      <c r="BI322" s="179">
        <f>IF(N322="nulová",J322,0)</f>
        <v>0</v>
      </c>
      <c r="BJ322" s="18" t="s">
        <v>145</v>
      </c>
      <c r="BK322" s="179">
        <f>ROUND(I322*H322,2)</f>
        <v>0</v>
      </c>
      <c r="BL322" s="18" t="s">
        <v>213</v>
      </c>
      <c r="BM322" s="178" t="s">
        <v>754</v>
      </c>
    </row>
    <row r="323" s="2" customFormat="1" ht="21.75" customHeight="1">
      <c r="A323" s="37"/>
      <c r="B323" s="165"/>
      <c r="C323" s="166" t="s">
        <v>755</v>
      </c>
      <c r="D323" s="166" t="s">
        <v>140</v>
      </c>
      <c r="E323" s="167" t="s">
        <v>756</v>
      </c>
      <c r="F323" s="168" t="s">
        <v>757</v>
      </c>
      <c r="G323" s="169" t="s">
        <v>149</v>
      </c>
      <c r="H323" s="170">
        <v>8</v>
      </c>
      <c r="I323" s="171"/>
      <c r="J323" s="172">
        <f>ROUND(I323*H323,2)</f>
        <v>0</v>
      </c>
      <c r="K323" s="173"/>
      <c r="L323" s="38"/>
      <c r="M323" s="174" t="s">
        <v>1</v>
      </c>
      <c r="N323" s="175" t="s">
        <v>39</v>
      </c>
      <c r="O323" s="76"/>
      <c r="P323" s="176">
        <f>O323*H323</f>
        <v>0</v>
      </c>
      <c r="Q323" s="176">
        <v>0</v>
      </c>
      <c r="R323" s="176">
        <f>Q323*H323</f>
        <v>0</v>
      </c>
      <c r="S323" s="176">
        <v>0</v>
      </c>
      <c r="T323" s="17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78" t="s">
        <v>213</v>
      </c>
      <c r="AT323" s="178" t="s">
        <v>140</v>
      </c>
      <c r="AU323" s="178" t="s">
        <v>145</v>
      </c>
      <c r="AY323" s="18" t="s">
        <v>137</v>
      </c>
      <c r="BE323" s="179">
        <f>IF(N323="základní",J323,0)</f>
        <v>0</v>
      </c>
      <c r="BF323" s="179">
        <f>IF(N323="snížená",J323,0)</f>
        <v>0</v>
      </c>
      <c r="BG323" s="179">
        <f>IF(N323="zákl. přenesená",J323,0)</f>
        <v>0</v>
      </c>
      <c r="BH323" s="179">
        <f>IF(N323="sníž. přenesená",J323,0)</f>
        <v>0</v>
      </c>
      <c r="BI323" s="179">
        <f>IF(N323="nulová",J323,0)</f>
        <v>0</v>
      </c>
      <c r="BJ323" s="18" t="s">
        <v>145</v>
      </c>
      <c r="BK323" s="179">
        <f>ROUND(I323*H323,2)</f>
        <v>0</v>
      </c>
      <c r="BL323" s="18" t="s">
        <v>213</v>
      </c>
      <c r="BM323" s="178" t="s">
        <v>758</v>
      </c>
    </row>
    <row r="324" s="2" customFormat="1" ht="21.75" customHeight="1">
      <c r="A324" s="37"/>
      <c r="B324" s="165"/>
      <c r="C324" s="166" t="s">
        <v>759</v>
      </c>
      <c r="D324" s="166" t="s">
        <v>140</v>
      </c>
      <c r="E324" s="167" t="s">
        <v>760</v>
      </c>
      <c r="F324" s="168" t="s">
        <v>761</v>
      </c>
      <c r="G324" s="169" t="s">
        <v>149</v>
      </c>
      <c r="H324" s="170">
        <v>8</v>
      </c>
      <c r="I324" s="171"/>
      <c r="J324" s="172">
        <f>ROUND(I324*H324,2)</f>
        <v>0</v>
      </c>
      <c r="K324" s="173"/>
      <c r="L324" s="38"/>
      <c r="M324" s="174" t="s">
        <v>1</v>
      </c>
      <c r="N324" s="175" t="s">
        <v>39</v>
      </c>
      <c r="O324" s="76"/>
      <c r="P324" s="176">
        <f>O324*H324</f>
        <v>0</v>
      </c>
      <c r="Q324" s="176">
        <v>0</v>
      </c>
      <c r="R324" s="176">
        <f>Q324*H324</f>
        <v>0</v>
      </c>
      <c r="S324" s="176">
        <v>0</v>
      </c>
      <c r="T324" s="17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78" t="s">
        <v>213</v>
      </c>
      <c r="AT324" s="178" t="s">
        <v>140</v>
      </c>
      <c r="AU324" s="178" t="s">
        <v>145</v>
      </c>
      <c r="AY324" s="18" t="s">
        <v>137</v>
      </c>
      <c r="BE324" s="179">
        <f>IF(N324="základní",J324,0)</f>
        <v>0</v>
      </c>
      <c r="BF324" s="179">
        <f>IF(N324="snížená",J324,0)</f>
        <v>0</v>
      </c>
      <c r="BG324" s="179">
        <f>IF(N324="zákl. přenesená",J324,0)</f>
        <v>0</v>
      </c>
      <c r="BH324" s="179">
        <f>IF(N324="sníž. přenesená",J324,0)</f>
        <v>0</v>
      </c>
      <c r="BI324" s="179">
        <f>IF(N324="nulová",J324,0)</f>
        <v>0</v>
      </c>
      <c r="BJ324" s="18" t="s">
        <v>145</v>
      </c>
      <c r="BK324" s="179">
        <f>ROUND(I324*H324,2)</f>
        <v>0</v>
      </c>
      <c r="BL324" s="18" t="s">
        <v>213</v>
      </c>
      <c r="BM324" s="178" t="s">
        <v>762</v>
      </c>
    </row>
    <row r="325" s="2" customFormat="1" ht="16.5" customHeight="1">
      <c r="A325" s="37"/>
      <c r="B325" s="165"/>
      <c r="C325" s="166" t="s">
        <v>763</v>
      </c>
      <c r="D325" s="166" t="s">
        <v>140</v>
      </c>
      <c r="E325" s="167" t="s">
        <v>764</v>
      </c>
      <c r="F325" s="168" t="s">
        <v>765</v>
      </c>
      <c r="G325" s="169" t="s">
        <v>149</v>
      </c>
      <c r="H325" s="170">
        <v>8</v>
      </c>
      <c r="I325" s="171"/>
      <c r="J325" s="172">
        <f>ROUND(I325*H325,2)</f>
        <v>0</v>
      </c>
      <c r="K325" s="173"/>
      <c r="L325" s="38"/>
      <c r="M325" s="174" t="s">
        <v>1</v>
      </c>
      <c r="N325" s="175" t="s">
        <v>39</v>
      </c>
      <c r="O325" s="76"/>
      <c r="P325" s="176">
        <f>O325*H325</f>
        <v>0</v>
      </c>
      <c r="Q325" s="176">
        <v>0</v>
      </c>
      <c r="R325" s="176">
        <f>Q325*H325</f>
        <v>0</v>
      </c>
      <c r="S325" s="176">
        <v>0</v>
      </c>
      <c r="T325" s="17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78" t="s">
        <v>213</v>
      </c>
      <c r="AT325" s="178" t="s">
        <v>140</v>
      </c>
      <c r="AU325" s="178" t="s">
        <v>145</v>
      </c>
      <c r="AY325" s="18" t="s">
        <v>137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18" t="s">
        <v>145</v>
      </c>
      <c r="BK325" s="179">
        <f>ROUND(I325*H325,2)</f>
        <v>0</v>
      </c>
      <c r="BL325" s="18" t="s">
        <v>213</v>
      </c>
      <c r="BM325" s="178" t="s">
        <v>766</v>
      </c>
    </row>
    <row r="326" s="12" customFormat="1" ht="22.8" customHeight="1">
      <c r="A326" s="12"/>
      <c r="B326" s="152"/>
      <c r="C326" s="12"/>
      <c r="D326" s="153" t="s">
        <v>72</v>
      </c>
      <c r="E326" s="163" t="s">
        <v>767</v>
      </c>
      <c r="F326" s="163" t="s">
        <v>768</v>
      </c>
      <c r="G326" s="12"/>
      <c r="H326" s="12"/>
      <c r="I326" s="155"/>
      <c r="J326" s="164">
        <f>BK326</f>
        <v>0</v>
      </c>
      <c r="K326" s="12"/>
      <c r="L326" s="152"/>
      <c r="M326" s="157"/>
      <c r="N326" s="158"/>
      <c r="O326" s="158"/>
      <c r="P326" s="159">
        <f>SUM(P327:P329)</f>
        <v>0</v>
      </c>
      <c r="Q326" s="158"/>
      <c r="R326" s="159">
        <f>SUM(R327:R329)</f>
        <v>0</v>
      </c>
      <c r="S326" s="158"/>
      <c r="T326" s="160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53" t="s">
        <v>145</v>
      </c>
      <c r="AT326" s="161" t="s">
        <v>72</v>
      </c>
      <c r="AU326" s="161" t="s">
        <v>78</v>
      </c>
      <c r="AY326" s="153" t="s">
        <v>137</v>
      </c>
      <c r="BK326" s="162">
        <f>SUM(BK327:BK329)</f>
        <v>0</v>
      </c>
    </row>
    <row r="327" s="2" customFormat="1" ht="16.5" customHeight="1">
      <c r="A327" s="37"/>
      <c r="B327" s="165"/>
      <c r="C327" s="166" t="s">
        <v>769</v>
      </c>
      <c r="D327" s="166" t="s">
        <v>140</v>
      </c>
      <c r="E327" s="167" t="s">
        <v>770</v>
      </c>
      <c r="F327" s="168" t="s">
        <v>771</v>
      </c>
      <c r="G327" s="169" t="s">
        <v>263</v>
      </c>
      <c r="H327" s="170">
        <v>1</v>
      </c>
      <c r="I327" s="171"/>
      <c r="J327" s="172">
        <f>ROUND(I327*H327,2)</f>
        <v>0</v>
      </c>
      <c r="K327" s="173"/>
      <c r="L327" s="38"/>
      <c r="M327" s="174" t="s">
        <v>1</v>
      </c>
      <c r="N327" s="175" t="s">
        <v>39</v>
      </c>
      <c r="O327" s="76"/>
      <c r="P327" s="176">
        <f>O327*H327</f>
        <v>0</v>
      </c>
      <c r="Q327" s="176">
        <v>0</v>
      </c>
      <c r="R327" s="176">
        <f>Q327*H327</f>
        <v>0</v>
      </c>
      <c r="S327" s="176">
        <v>0</v>
      </c>
      <c r="T327" s="17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78" t="s">
        <v>213</v>
      </c>
      <c r="AT327" s="178" t="s">
        <v>140</v>
      </c>
      <c r="AU327" s="178" t="s">
        <v>145</v>
      </c>
      <c r="AY327" s="18" t="s">
        <v>137</v>
      </c>
      <c r="BE327" s="179">
        <f>IF(N327="základní",J327,0)</f>
        <v>0</v>
      </c>
      <c r="BF327" s="179">
        <f>IF(N327="snížená",J327,0)</f>
        <v>0</v>
      </c>
      <c r="BG327" s="179">
        <f>IF(N327="zákl. přenesená",J327,0)</f>
        <v>0</v>
      </c>
      <c r="BH327" s="179">
        <f>IF(N327="sníž. přenesená",J327,0)</f>
        <v>0</v>
      </c>
      <c r="BI327" s="179">
        <f>IF(N327="nulová",J327,0)</f>
        <v>0</v>
      </c>
      <c r="BJ327" s="18" t="s">
        <v>145</v>
      </c>
      <c r="BK327" s="179">
        <f>ROUND(I327*H327,2)</f>
        <v>0</v>
      </c>
      <c r="BL327" s="18" t="s">
        <v>213</v>
      </c>
      <c r="BM327" s="178" t="s">
        <v>772</v>
      </c>
    </row>
    <row r="328" s="2" customFormat="1" ht="49.05" customHeight="1">
      <c r="A328" s="37"/>
      <c r="B328" s="165"/>
      <c r="C328" s="166" t="s">
        <v>773</v>
      </c>
      <c r="D328" s="166" t="s">
        <v>140</v>
      </c>
      <c r="E328" s="167" t="s">
        <v>774</v>
      </c>
      <c r="F328" s="168" t="s">
        <v>775</v>
      </c>
      <c r="G328" s="169" t="s">
        <v>639</v>
      </c>
      <c r="H328" s="170">
        <v>1</v>
      </c>
      <c r="I328" s="171"/>
      <c r="J328" s="172">
        <f>ROUND(I328*H328,2)</f>
        <v>0</v>
      </c>
      <c r="K328" s="173"/>
      <c r="L328" s="38"/>
      <c r="M328" s="174" t="s">
        <v>1</v>
      </c>
      <c r="N328" s="175" t="s">
        <v>39</v>
      </c>
      <c r="O328" s="76"/>
      <c r="P328" s="176">
        <f>O328*H328</f>
        <v>0</v>
      </c>
      <c r="Q328" s="176">
        <v>0</v>
      </c>
      <c r="R328" s="176">
        <f>Q328*H328</f>
        <v>0</v>
      </c>
      <c r="S328" s="176">
        <v>0</v>
      </c>
      <c r="T328" s="177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78" t="s">
        <v>213</v>
      </c>
      <c r="AT328" s="178" t="s">
        <v>140</v>
      </c>
      <c r="AU328" s="178" t="s">
        <v>145</v>
      </c>
      <c r="AY328" s="18" t="s">
        <v>137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18" t="s">
        <v>145</v>
      </c>
      <c r="BK328" s="179">
        <f>ROUND(I328*H328,2)</f>
        <v>0</v>
      </c>
      <c r="BL328" s="18" t="s">
        <v>213</v>
      </c>
      <c r="BM328" s="178" t="s">
        <v>776</v>
      </c>
    </row>
    <row r="329" s="2" customFormat="1" ht="21.75" customHeight="1">
      <c r="A329" s="37"/>
      <c r="B329" s="165"/>
      <c r="C329" s="166" t="s">
        <v>777</v>
      </c>
      <c r="D329" s="166" t="s">
        <v>140</v>
      </c>
      <c r="E329" s="167" t="s">
        <v>778</v>
      </c>
      <c r="F329" s="168" t="s">
        <v>779</v>
      </c>
      <c r="G329" s="169" t="s">
        <v>284</v>
      </c>
      <c r="H329" s="170">
        <v>24</v>
      </c>
      <c r="I329" s="171"/>
      <c r="J329" s="172">
        <f>ROUND(I329*H329,2)</f>
        <v>0</v>
      </c>
      <c r="K329" s="173"/>
      <c r="L329" s="38"/>
      <c r="M329" s="174" t="s">
        <v>1</v>
      </c>
      <c r="N329" s="175" t="s">
        <v>39</v>
      </c>
      <c r="O329" s="76"/>
      <c r="P329" s="176">
        <f>O329*H329</f>
        <v>0</v>
      </c>
      <c r="Q329" s="176">
        <v>0</v>
      </c>
      <c r="R329" s="176">
        <f>Q329*H329</f>
        <v>0</v>
      </c>
      <c r="S329" s="176">
        <v>0</v>
      </c>
      <c r="T329" s="17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78" t="s">
        <v>285</v>
      </c>
      <c r="AT329" s="178" t="s">
        <v>140</v>
      </c>
      <c r="AU329" s="178" t="s">
        <v>145</v>
      </c>
      <c r="AY329" s="18" t="s">
        <v>137</v>
      </c>
      <c r="BE329" s="179">
        <f>IF(N329="základní",J329,0)</f>
        <v>0</v>
      </c>
      <c r="BF329" s="179">
        <f>IF(N329="snížená",J329,0)</f>
        <v>0</v>
      </c>
      <c r="BG329" s="179">
        <f>IF(N329="zákl. přenesená",J329,0)</f>
        <v>0</v>
      </c>
      <c r="BH329" s="179">
        <f>IF(N329="sníž. přenesená",J329,0)</f>
        <v>0</v>
      </c>
      <c r="BI329" s="179">
        <f>IF(N329="nulová",J329,0)</f>
        <v>0</v>
      </c>
      <c r="BJ329" s="18" t="s">
        <v>145</v>
      </c>
      <c r="BK329" s="179">
        <f>ROUND(I329*H329,2)</f>
        <v>0</v>
      </c>
      <c r="BL329" s="18" t="s">
        <v>285</v>
      </c>
      <c r="BM329" s="178" t="s">
        <v>780</v>
      </c>
    </row>
    <row r="330" s="12" customFormat="1" ht="22.8" customHeight="1">
      <c r="A330" s="12"/>
      <c r="B330" s="152"/>
      <c r="C330" s="12"/>
      <c r="D330" s="153" t="s">
        <v>72</v>
      </c>
      <c r="E330" s="163" t="s">
        <v>781</v>
      </c>
      <c r="F330" s="163" t="s">
        <v>782</v>
      </c>
      <c r="G330" s="12"/>
      <c r="H330" s="12"/>
      <c r="I330" s="155"/>
      <c r="J330" s="164">
        <f>BK330</f>
        <v>0</v>
      </c>
      <c r="K330" s="12"/>
      <c r="L330" s="152"/>
      <c r="M330" s="157"/>
      <c r="N330" s="158"/>
      <c r="O330" s="158"/>
      <c r="P330" s="159">
        <f>SUM(P331:P333)</f>
        <v>0</v>
      </c>
      <c r="Q330" s="158"/>
      <c r="R330" s="159">
        <f>SUM(R331:R333)</f>
        <v>3.0000000000000001E-05</v>
      </c>
      <c r="S330" s="158"/>
      <c r="T330" s="160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53" t="s">
        <v>145</v>
      </c>
      <c r="AT330" s="161" t="s">
        <v>72</v>
      </c>
      <c r="AU330" s="161" t="s">
        <v>78</v>
      </c>
      <c r="AY330" s="153" t="s">
        <v>137</v>
      </c>
      <c r="BK330" s="162">
        <f>SUM(BK331:BK333)</f>
        <v>0</v>
      </c>
    </row>
    <row r="331" s="2" customFormat="1" ht="24.15" customHeight="1">
      <c r="A331" s="37"/>
      <c r="B331" s="165"/>
      <c r="C331" s="166" t="s">
        <v>783</v>
      </c>
      <c r="D331" s="166" t="s">
        <v>140</v>
      </c>
      <c r="E331" s="167" t="s">
        <v>784</v>
      </c>
      <c r="F331" s="168" t="s">
        <v>785</v>
      </c>
      <c r="G331" s="169" t="s">
        <v>263</v>
      </c>
      <c r="H331" s="170">
        <v>1</v>
      </c>
      <c r="I331" s="171"/>
      <c r="J331" s="172">
        <f>ROUND(I331*H331,2)</f>
        <v>0</v>
      </c>
      <c r="K331" s="173"/>
      <c r="L331" s="38"/>
      <c r="M331" s="174" t="s">
        <v>1</v>
      </c>
      <c r="N331" s="175" t="s">
        <v>39</v>
      </c>
      <c r="O331" s="76"/>
      <c r="P331" s="176">
        <f>O331*H331</f>
        <v>0</v>
      </c>
      <c r="Q331" s="176">
        <v>0</v>
      </c>
      <c r="R331" s="176">
        <f>Q331*H331</f>
        <v>0</v>
      </c>
      <c r="S331" s="176">
        <v>0</v>
      </c>
      <c r="T331" s="17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78" t="s">
        <v>213</v>
      </c>
      <c r="AT331" s="178" t="s">
        <v>140</v>
      </c>
      <c r="AU331" s="178" t="s">
        <v>145</v>
      </c>
      <c r="AY331" s="18" t="s">
        <v>137</v>
      </c>
      <c r="BE331" s="179">
        <f>IF(N331="základní",J331,0)</f>
        <v>0</v>
      </c>
      <c r="BF331" s="179">
        <f>IF(N331="snížená",J331,0)</f>
        <v>0</v>
      </c>
      <c r="BG331" s="179">
        <f>IF(N331="zákl. přenesená",J331,0)</f>
        <v>0</v>
      </c>
      <c r="BH331" s="179">
        <f>IF(N331="sníž. přenesená",J331,0)</f>
        <v>0</v>
      </c>
      <c r="BI331" s="179">
        <f>IF(N331="nulová",J331,0)</f>
        <v>0</v>
      </c>
      <c r="BJ331" s="18" t="s">
        <v>145</v>
      </c>
      <c r="BK331" s="179">
        <f>ROUND(I331*H331,2)</f>
        <v>0</v>
      </c>
      <c r="BL331" s="18" t="s">
        <v>213</v>
      </c>
      <c r="BM331" s="178" t="s">
        <v>786</v>
      </c>
    </row>
    <row r="332" s="2" customFormat="1" ht="16.5" customHeight="1">
      <c r="A332" s="37"/>
      <c r="B332" s="165"/>
      <c r="C332" s="204" t="s">
        <v>787</v>
      </c>
      <c r="D332" s="204" t="s">
        <v>360</v>
      </c>
      <c r="E332" s="205" t="s">
        <v>788</v>
      </c>
      <c r="F332" s="206" t="s">
        <v>789</v>
      </c>
      <c r="G332" s="207" t="s">
        <v>263</v>
      </c>
      <c r="H332" s="208">
        <v>1</v>
      </c>
      <c r="I332" s="209"/>
      <c r="J332" s="210">
        <f>ROUND(I332*H332,2)</f>
        <v>0</v>
      </c>
      <c r="K332" s="211"/>
      <c r="L332" s="212"/>
      <c r="M332" s="213" t="s">
        <v>1</v>
      </c>
      <c r="N332" s="214" t="s">
        <v>39</v>
      </c>
      <c r="O332" s="76"/>
      <c r="P332" s="176">
        <f>O332*H332</f>
        <v>0</v>
      </c>
      <c r="Q332" s="176">
        <v>3.0000000000000001E-05</v>
      </c>
      <c r="R332" s="176">
        <f>Q332*H332</f>
        <v>3.0000000000000001E-05</v>
      </c>
      <c r="S332" s="176">
        <v>0</v>
      </c>
      <c r="T332" s="177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78" t="s">
        <v>281</v>
      </c>
      <c r="AT332" s="178" t="s">
        <v>360</v>
      </c>
      <c r="AU332" s="178" t="s">
        <v>145</v>
      </c>
      <c r="AY332" s="18" t="s">
        <v>137</v>
      </c>
      <c r="BE332" s="179">
        <f>IF(N332="základní",J332,0)</f>
        <v>0</v>
      </c>
      <c r="BF332" s="179">
        <f>IF(N332="snížená",J332,0)</f>
        <v>0</v>
      </c>
      <c r="BG332" s="179">
        <f>IF(N332="zákl. přenesená",J332,0)</f>
        <v>0</v>
      </c>
      <c r="BH332" s="179">
        <f>IF(N332="sníž. přenesená",J332,0)</f>
        <v>0</v>
      </c>
      <c r="BI332" s="179">
        <f>IF(N332="nulová",J332,0)</f>
        <v>0</v>
      </c>
      <c r="BJ332" s="18" t="s">
        <v>145</v>
      </c>
      <c r="BK332" s="179">
        <f>ROUND(I332*H332,2)</f>
        <v>0</v>
      </c>
      <c r="BL332" s="18" t="s">
        <v>213</v>
      </c>
      <c r="BM332" s="178" t="s">
        <v>790</v>
      </c>
    </row>
    <row r="333" s="2" customFormat="1" ht="24.15" customHeight="1">
      <c r="A333" s="37"/>
      <c r="B333" s="165"/>
      <c r="C333" s="166" t="s">
        <v>791</v>
      </c>
      <c r="D333" s="166" t="s">
        <v>140</v>
      </c>
      <c r="E333" s="167" t="s">
        <v>792</v>
      </c>
      <c r="F333" s="168" t="s">
        <v>793</v>
      </c>
      <c r="G333" s="169" t="s">
        <v>263</v>
      </c>
      <c r="H333" s="170">
        <v>2</v>
      </c>
      <c r="I333" s="171"/>
      <c r="J333" s="172">
        <f>ROUND(I333*H333,2)</f>
        <v>0</v>
      </c>
      <c r="K333" s="173"/>
      <c r="L333" s="38"/>
      <c r="M333" s="174" t="s">
        <v>1</v>
      </c>
      <c r="N333" s="175" t="s">
        <v>39</v>
      </c>
      <c r="O333" s="76"/>
      <c r="P333" s="176">
        <f>O333*H333</f>
        <v>0</v>
      </c>
      <c r="Q333" s="176">
        <v>0</v>
      </c>
      <c r="R333" s="176">
        <f>Q333*H333</f>
        <v>0</v>
      </c>
      <c r="S333" s="176">
        <v>0</v>
      </c>
      <c r="T333" s="17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78" t="s">
        <v>213</v>
      </c>
      <c r="AT333" s="178" t="s">
        <v>140</v>
      </c>
      <c r="AU333" s="178" t="s">
        <v>145</v>
      </c>
      <c r="AY333" s="18" t="s">
        <v>137</v>
      </c>
      <c r="BE333" s="179">
        <f>IF(N333="základní",J333,0)</f>
        <v>0</v>
      </c>
      <c r="BF333" s="179">
        <f>IF(N333="snížená",J333,0)</f>
        <v>0</v>
      </c>
      <c r="BG333" s="179">
        <f>IF(N333="zákl. přenesená",J333,0)</f>
        <v>0</v>
      </c>
      <c r="BH333" s="179">
        <f>IF(N333="sníž. přenesená",J333,0)</f>
        <v>0</v>
      </c>
      <c r="BI333" s="179">
        <f>IF(N333="nulová",J333,0)</f>
        <v>0</v>
      </c>
      <c r="BJ333" s="18" t="s">
        <v>145</v>
      </c>
      <c r="BK333" s="179">
        <f>ROUND(I333*H333,2)</f>
        <v>0</v>
      </c>
      <c r="BL333" s="18" t="s">
        <v>213</v>
      </c>
      <c r="BM333" s="178" t="s">
        <v>794</v>
      </c>
    </row>
    <row r="334" s="12" customFormat="1" ht="22.8" customHeight="1">
      <c r="A334" s="12"/>
      <c r="B334" s="152"/>
      <c r="C334" s="12"/>
      <c r="D334" s="153" t="s">
        <v>72</v>
      </c>
      <c r="E334" s="163" t="s">
        <v>795</v>
      </c>
      <c r="F334" s="163" t="s">
        <v>796</v>
      </c>
      <c r="G334" s="12"/>
      <c r="H334" s="12"/>
      <c r="I334" s="155"/>
      <c r="J334" s="164">
        <f>BK334</f>
        <v>0</v>
      </c>
      <c r="K334" s="12"/>
      <c r="L334" s="152"/>
      <c r="M334" s="157"/>
      <c r="N334" s="158"/>
      <c r="O334" s="158"/>
      <c r="P334" s="159">
        <f>SUM(P335:P336)</f>
        <v>0</v>
      </c>
      <c r="Q334" s="158"/>
      <c r="R334" s="159">
        <f>SUM(R335:R336)</f>
        <v>0.098599999999999993</v>
      </c>
      <c r="S334" s="158"/>
      <c r="T334" s="160">
        <f>SUM(T335:T336)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53" t="s">
        <v>145</v>
      </c>
      <c r="AT334" s="161" t="s">
        <v>72</v>
      </c>
      <c r="AU334" s="161" t="s">
        <v>78</v>
      </c>
      <c r="AY334" s="153" t="s">
        <v>137</v>
      </c>
      <c r="BK334" s="162">
        <f>SUM(BK335:BK336)</f>
        <v>0</v>
      </c>
    </row>
    <row r="335" s="2" customFormat="1" ht="24.15" customHeight="1">
      <c r="A335" s="37"/>
      <c r="B335" s="165"/>
      <c r="C335" s="166" t="s">
        <v>797</v>
      </c>
      <c r="D335" s="166" t="s">
        <v>140</v>
      </c>
      <c r="E335" s="167" t="s">
        <v>798</v>
      </c>
      <c r="F335" s="168" t="s">
        <v>799</v>
      </c>
      <c r="G335" s="169" t="s">
        <v>639</v>
      </c>
      <c r="H335" s="170">
        <v>1</v>
      </c>
      <c r="I335" s="171"/>
      <c r="J335" s="172">
        <f>ROUND(I335*H335,2)</f>
        <v>0</v>
      </c>
      <c r="K335" s="173"/>
      <c r="L335" s="38"/>
      <c r="M335" s="174" t="s">
        <v>1</v>
      </c>
      <c r="N335" s="175" t="s">
        <v>39</v>
      </c>
      <c r="O335" s="76"/>
      <c r="P335" s="176">
        <f>O335*H335</f>
        <v>0</v>
      </c>
      <c r="Q335" s="176">
        <v>0</v>
      </c>
      <c r="R335" s="176">
        <f>Q335*H335</f>
        <v>0</v>
      </c>
      <c r="S335" s="176">
        <v>0</v>
      </c>
      <c r="T335" s="177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78" t="s">
        <v>213</v>
      </c>
      <c r="AT335" s="178" t="s">
        <v>140</v>
      </c>
      <c r="AU335" s="178" t="s">
        <v>145</v>
      </c>
      <c r="AY335" s="18" t="s">
        <v>137</v>
      </c>
      <c r="BE335" s="179">
        <f>IF(N335="základní",J335,0)</f>
        <v>0</v>
      </c>
      <c r="BF335" s="179">
        <f>IF(N335="snížená",J335,0)</f>
        <v>0</v>
      </c>
      <c r="BG335" s="179">
        <f>IF(N335="zákl. přenesená",J335,0)</f>
        <v>0</v>
      </c>
      <c r="BH335" s="179">
        <f>IF(N335="sníž. přenesená",J335,0)</f>
        <v>0</v>
      </c>
      <c r="BI335" s="179">
        <f>IF(N335="nulová",J335,0)</f>
        <v>0</v>
      </c>
      <c r="BJ335" s="18" t="s">
        <v>145</v>
      </c>
      <c r="BK335" s="179">
        <f>ROUND(I335*H335,2)</f>
        <v>0</v>
      </c>
      <c r="BL335" s="18" t="s">
        <v>213</v>
      </c>
      <c r="BM335" s="178" t="s">
        <v>800</v>
      </c>
    </row>
    <row r="336" s="2" customFormat="1" ht="16.5" customHeight="1">
      <c r="A336" s="37"/>
      <c r="B336" s="165"/>
      <c r="C336" s="204" t="s">
        <v>801</v>
      </c>
      <c r="D336" s="204" t="s">
        <v>360</v>
      </c>
      <c r="E336" s="205" t="s">
        <v>802</v>
      </c>
      <c r="F336" s="206" t="s">
        <v>803</v>
      </c>
      <c r="G336" s="207" t="s">
        <v>263</v>
      </c>
      <c r="H336" s="208">
        <v>1</v>
      </c>
      <c r="I336" s="209"/>
      <c r="J336" s="210">
        <f>ROUND(I336*H336,2)</f>
        <v>0</v>
      </c>
      <c r="K336" s="211"/>
      <c r="L336" s="212"/>
      <c r="M336" s="213" t="s">
        <v>1</v>
      </c>
      <c r="N336" s="214" t="s">
        <v>39</v>
      </c>
      <c r="O336" s="76"/>
      <c r="P336" s="176">
        <f>O336*H336</f>
        <v>0</v>
      </c>
      <c r="Q336" s="176">
        <v>0.098599999999999993</v>
      </c>
      <c r="R336" s="176">
        <f>Q336*H336</f>
        <v>0.098599999999999993</v>
      </c>
      <c r="S336" s="176">
        <v>0</v>
      </c>
      <c r="T336" s="17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78" t="s">
        <v>281</v>
      </c>
      <c r="AT336" s="178" t="s">
        <v>360</v>
      </c>
      <c r="AU336" s="178" t="s">
        <v>145</v>
      </c>
      <c r="AY336" s="18" t="s">
        <v>137</v>
      </c>
      <c r="BE336" s="179">
        <f>IF(N336="základní",J336,0)</f>
        <v>0</v>
      </c>
      <c r="BF336" s="179">
        <f>IF(N336="snížená",J336,0)</f>
        <v>0</v>
      </c>
      <c r="BG336" s="179">
        <f>IF(N336="zákl. přenesená",J336,0)</f>
        <v>0</v>
      </c>
      <c r="BH336" s="179">
        <f>IF(N336="sníž. přenesená",J336,0)</f>
        <v>0</v>
      </c>
      <c r="BI336" s="179">
        <f>IF(N336="nulová",J336,0)</f>
        <v>0</v>
      </c>
      <c r="BJ336" s="18" t="s">
        <v>145</v>
      </c>
      <c r="BK336" s="179">
        <f>ROUND(I336*H336,2)</f>
        <v>0</v>
      </c>
      <c r="BL336" s="18" t="s">
        <v>213</v>
      </c>
      <c r="BM336" s="178" t="s">
        <v>804</v>
      </c>
    </row>
    <row r="337" s="12" customFormat="1" ht="22.8" customHeight="1">
      <c r="A337" s="12"/>
      <c r="B337" s="152"/>
      <c r="C337" s="12"/>
      <c r="D337" s="153" t="s">
        <v>72</v>
      </c>
      <c r="E337" s="163" t="s">
        <v>805</v>
      </c>
      <c r="F337" s="163" t="s">
        <v>806</v>
      </c>
      <c r="G337" s="12"/>
      <c r="H337" s="12"/>
      <c r="I337" s="155"/>
      <c r="J337" s="164">
        <f>BK337</f>
        <v>0</v>
      </c>
      <c r="K337" s="12"/>
      <c r="L337" s="152"/>
      <c r="M337" s="157"/>
      <c r="N337" s="158"/>
      <c r="O337" s="158"/>
      <c r="P337" s="159">
        <f>SUM(P338:P348)</f>
        <v>0</v>
      </c>
      <c r="Q337" s="158"/>
      <c r="R337" s="159">
        <f>SUM(R338:R348)</f>
        <v>0.0112</v>
      </c>
      <c r="S337" s="158"/>
      <c r="T337" s="160">
        <f>SUM(T338:T348)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53" t="s">
        <v>145</v>
      </c>
      <c r="AT337" s="161" t="s">
        <v>72</v>
      </c>
      <c r="AU337" s="161" t="s">
        <v>78</v>
      </c>
      <c r="AY337" s="153" t="s">
        <v>137</v>
      </c>
      <c r="BK337" s="162">
        <f>SUM(BK338:BK348)</f>
        <v>0</v>
      </c>
    </row>
    <row r="338" s="2" customFormat="1" ht="24.15" customHeight="1">
      <c r="A338" s="37"/>
      <c r="B338" s="165"/>
      <c r="C338" s="166" t="s">
        <v>807</v>
      </c>
      <c r="D338" s="166" t="s">
        <v>140</v>
      </c>
      <c r="E338" s="167" t="s">
        <v>808</v>
      </c>
      <c r="F338" s="168" t="s">
        <v>809</v>
      </c>
      <c r="G338" s="169" t="s">
        <v>143</v>
      </c>
      <c r="H338" s="170">
        <v>6</v>
      </c>
      <c r="I338" s="171"/>
      <c r="J338" s="172">
        <f>ROUND(I338*H338,2)</f>
        <v>0</v>
      </c>
      <c r="K338" s="173"/>
      <c r="L338" s="38"/>
      <c r="M338" s="174" t="s">
        <v>1</v>
      </c>
      <c r="N338" s="175" t="s">
        <v>39</v>
      </c>
      <c r="O338" s="76"/>
      <c r="P338" s="176">
        <f>O338*H338</f>
        <v>0</v>
      </c>
      <c r="Q338" s="176">
        <v>0</v>
      </c>
      <c r="R338" s="176">
        <f>Q338*H338</f>
        <v>0</v>
      </c>
      <c r="S338" s="176">
        <v>0</v>
      </c>
      <c r="T338" s="177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78" t="s">
        <v>213</v>
      </c>
      <c r="AT338" s="178" t="s">
        <v>140</v>
      </c>
      <c r="AU338" s="178" t="s">
        <v>145</v>
      </c>
      <c r="AY338" s="18" t="s">
        <v>137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18" t="s">
        <v>145</v>
      </c>
      <c r="BK338" s="179">
        <f>ROUND(I338*H338,2)</f>
        <v>0</v>
      </c>
      <c r="BL338" s="18" t="s">
        <v>213</v>
      </c>
      <c r="BM338" s="178" t="s">
        <v>810</v>
      </c>
    </row>
    <row r="339" s="2" customFormat="1" ht="21.75" customHeight="1">
      <c r="A339" s="37"/>
      <c r="B339" s="165"/>
      <c r="C339" s="204" t="s">
        <v>811</v>
      </c>
      <c r="D339" s="204" t="s">
        <v>360</v>
      </c>
      <c r="E339" s="205" t="s">
        <v>812</v>
      </c>
      <c r="F339" s="206" t="s">
        <v>813</v>
      </c>
      <c r="G339" s="207" t="s">
        <v>143</v>
      </c>
      <c r="H339" s="208">
        <v>6</v>
      </c>
      <c r="I339" s="209"/>
      <c r="J339" s="210">
        <f>ROUND(I339*H339,2)</f>
        <v>0</v>
      </c>
      <c r="K339" s="211"/>
      <c r="L339" s="212"/>
      <c r="M339" s="213" t="s">
        <v>1</v>
      </c>
      <c r="N339" s="214" t="s">
        <v>39</v>
      </c>
      <c r="O339" s="76"/>
      <c r="P339" s="176">
        <f>O339*H339</f>
        <v>0</v>
      </c>
      <c r="Q339" s="176">
        <v>0.000214</v>
      </c>
      <c r="R339" s="176">
        <f>Q339*H339</f>
        <v>0.001284</v>
      </c>
      <c r="S339" s="176">
        <v>0</v>
      </c>
      <c r="T339" s="177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78" t="s">
        <v>281</v>
      </c>
      <c r="AT339" s="178" t="s">
        <v>360</v>
      </c>
      <c r="AU339" s="178" t="s">
        <v>145</v>
      </c>
      <c r="AY339" s="18" t="s">
        <v>137</v>
      </c>
      <c r="BE339" s="179">
        <f>IF(N339="základní",J339,0)</f>
        <v>0</v>
      </c>
      <c r="BF339" s="179">
        <f>IF(N339="snížená",J339,0)</f>
        <v>0</v>
      </c>
      <c r="BG339" s="179">
        <f>IF(N339="zákl. přenesená",J339,0)</f>
        <v>0</v>
      </c>
      <c r="BH339" s="179">
        <f>IF(N339="sníž. přenesená",J339,0)</f>
        <v>0</v>
      </c>
      <c r="BI339" s="179">
        <f>IF(N339="nulová",J339,0)</f>
        <v>0</v>
      </c>
      <c r="BJ339" s="18" t="s">
        <v>145</v>
      </c>
      <c r="BK339" s="179">
        <f>ROUND(I339*H339,2)</f>
        <v>0</v>
      </c>
      <c r="BL339" s="18" t="s">
        <v>213</v>
      </c>
      <c r="BM339" s="178" t="s">
        <v>814</v>
      </c>
    </row>
    <row r="340" s="2" customFormat="1" ht="24.15" customHeight="1">
      <c r="A340" s="37"/>
      <c r="B340" s="165"/>
      <c r="C340" s="166" t="s">
        <v>815</v>
      </c>
      <c r="D340" s="166" t="s">
        <v>140</v>
      </c>
      <c r="E340" s="167" t="s">
        <v>816</v>
      </c>
      <c r="F340" s="168" t="s">
        <v>817</v>
      </c>
      <c r="G340" s="169" t="s">
        <v>143</v>
      </c>
      <c r="H340" s="170">
        <v>8</v>
      </c>
      <c r="I340" s="171"/>
      <c r="J340" s="172">
        <f>ROUND(I340*H340,2)</f>
        <v>0</v>
      </c>
      <c r="K340" s="173"/>
      <c r="L340" s="38"/>
      <c r="M340" s="174" t="s">
        <v>1</v>
      </c>
      <c r="N340" s="175" t="s">
        <v>39</v>
      </c>
      <c r="O340" s="76"/>
      <c r="P340" s="176">
        <f>O340*H340</f>
        <v>0</v>
      </c>
      <c r="Q340" s="176">
        <v>0</v>
      </c>
      <c r="R340" s="176">
        <f>Q340*H340</f>
        <v>0</v>
      </c>
      <c r="S340" s="176">
        <v>0</v>
      </c>
      <c r="T340" s="17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78" t="s">
        <v>213</v>
      </c>
      <c r="AT340" s="178" t="s">
        <v>140</v>
      </c>
      <c r="AU340" s="178" t="s">
        <v>145</v>
      </c>
      <c r="AY340" s="18" t="s">
        <v>137</v>
      </c>
      <c r="BE340" s="179">
        <f>IF(N340="základní",J340,0)</f>
        <v>0</v>
      </c>
      <c r="BF340" s="179">
        <f>IF(N340="snížená",J340,0)</f>
        <v>0</v>
      </c>
      <c r="BG340" s="179">
        <f>IF(N340="zákl. přenesená",J340,0)</f>
        <v>0</v>
      </c>
      <c r="BH340" s="179">
        <f>IF(N340="sníž. přenesená",J340,0)</f>
        <v>0</v>
      </c>
      <c r="BI340" s="179">
        <f>IF(N340="nulová",J340,0)</f>
        <v>0</v>
      </c>
      <c r="BJ340" s="18" t="s">
        <v>145</v>
      </c>
      <c r="BK340" s="179">
        <f>ROUND(I340*H340,2)</f>
        <v>0</v>
      </c>
      <c r="BL340" s="18" t="s">
        <v>213</v>
      </c>
      <c r="BM340" s="178" t="s">
        <v>818</v>
      </c>
    </row>
    <row r="341" s="2" customFormat="1" ht="21.75" customHeight="1">
      <c r="A341" s="37"/>
      <c r="B341" s="165"/>
      <c r="C341" s="204" t="s">
        <v>819</v>
      </c>
      <c r="D341" s="204" t="s">
        <v>360</v>
      </c>
      <c r="E341" s="205" t="s">
        <v>820</v>
      </c>
      <c r="F341" s="206" t="s">
        <v>821</v>
      </c>
      <c r="G341" s="207" t="s">
        <v>143</v>
      </c>
      <c r="H341" s="208">
        <v>8</v>
      </c>
      <c r="I341" s="209"/>
      <c r="J341" s="210">
        <f>ROUND(I341*H341,2)</f>
        <v>0</v>
      </c>
      <c r="K341" s="211"/>
      <c r="L341" s="212"/>
      <c r="M341" s="213" t="s">
        <v>1</v>
      </c>
      <c r="N341" s="214" t="s">
        <v>39</v>
      </c>
      <c r="O341" s="76"/>
      <c r="P341" s="176">
        <f>O341*H341</f>
        <v>0</v>
      </c>
      <c r="Q341" s="176">
        <v>0.00032699999999999998</v>
      </c>
      <c r="R341" s="176">
        <f>Q341*H341</f>
        <v>0.0026159999999999998</v>
      </c>
      <c r="S341" s="176">
        <v>0</v>
      </c>
      <c r="T341" s="17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78" t="s">
        <v>281</v>
      </c>
      <c r="AT341" s="178" t="s">
        <v>360</v>
      </c>
      <c r="AU341" s="178" t="s">
        <v>145</v>
      </c>
      <c r="AY341" s="18" t="s">
        <v>137</v>
      </c>
      <c r="BE341" s="179">
        <f>IF(N341="základní",J341,0)</f>
        <v>0</v>
      </c>
      <c r="BF341" s="179">
        <f>IF(N341="snížená",J341,0)</f>
        <v>0</v>
      </c>
      <c r="BG341" s="179">
        <f>IF(N341="zákl. přenesená",J341,0)</f>
        <v>0</v>
      </c>
      <c r="BH341" s="179">
        <f>IF(N341="sníž. přenesená",J341,0)</f>
        <v>0</v>
      </c>
      <c r="BI341" s="179">
        <f>IF(N341="nulová",J341,0)</f>
        <v>0</v>
      </c>
      <c r="BJ341" s="18" t="s">
        <v>145</v>
      </c>
      <c r="BK341" s="179">
        <f>ROUND(I341*H341,2)</f>
        <v>0</v>
      </c>
      <c r="BL341" s="18" t="s">
        <v>213</v>
      </c>
      <c r="BM341" s="178" t="s">
        <v>822</v>
      </c>
    </row>
    <row r="342" s="2" customFormat="1" ht="24.15" customHeight="1">
      <c r="A342" s="37"/>
      <c r="B342" s="165"/>
      <c r="C342" s="166" t="s">
        <v>823</v>
      </c>
      <c r="D342" s="166" t="s">
        <v>140</v>
      </c>
      <c r="E342" s="167" t="s">
        <v>824</v>
      </c>
      <c r="F342" s="168" t="s">
        <v>825</v>
      </c>
      <c r="G342" s="169" t="s">
        <v>263</v>
      </c>
      <c r="H342" s="170">
        <v>10</v>
      </c>
      <c r="I342" s="171"/>
      <c r="J342" s="172">
        <f>ROUND(I342*H342,2)</f>
        <v>0</v>
      </c>
      <c r="K342" s="173"/>
      <c r="L342" s="38"/>
      <c r="M342" s="174" t="s">
        <v>1</v>
      </c>
      <c r="N342" s="175" t="s">
        <v>39</v>
      </c>
      <c r="O342" s="76"/>
      <c r="P342" s="176">
        <f>O342*H342</f>
        <v>0</v>
      </c>
      <c r="Q342" s="176">
        <v>0</v>
      </c>
      <c r="R342" s="176">
        <f>Q342*H342</f>
        <v>0</v>
      </c>
      <c r="S342" s="176">
        <v>0</v>
      </c>
      <c r="T342" s="17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78" t="s">
        <v>213</v>
      </c>
      <c r="AT342" s="178" t="s">
        <v>140</v>
      </c>
      <c r="AU342" s="178" t="s">
        <v>145</v>
      </c>
      <c r="AY342" s="18" t="s">
        <v>137</v>
      </c>
      <c r="BE342" s="179">
        <f>IF(N342="základní",J342,0)</f>
        <v>0</v>
      </c>
      <c r="BF342" s="179">
        <f>IF(N342="snížená",J342,0)</f>
        <v>0</v>
      </c>
      <c r="BG342" s="179">
        <f>IF(N342="zákl. přenesená",J342,0)</f>
        <v>0</v>
      </c>
      <c r="BH342" s="179">
        <f>IF(N342="sníž. přenesená",J342,0)</f>
        <v>0</v>
      </c>
      <c r="BI342" s="179">
        <f>IF(N342="nulová",J342,0)</f>
        <v>0</v>
      </c>
      <c r="BJ342" s="18" t="s">
        <v>145</v>
      </c>
      <c r="BK342" s="179">
        <f>ROUND(I342*H342,2)</f>
        <v>0</v>
      </c>
      <c r="BL342" s="18" t="s">
        <v>213</v>
      </c>
      <c r="BM342" s="178" t="s">
        <v>826</v>
      </c>
    </row>
    <row r="343" s="2" customFormat="1" ht="21.75" customHeight="1">
      <c r="A343" s="37"/>
      <c r="B343" s="165"/>
      <c r="C343" s="204" t="s">
        <v>827</v>
      </c>
      <c r="D343" s="204" t="s">
        <v>360</v>
      </c>
      <c r="E343" s="205" t="s">
        <v>828</v>
      </c>
      <c r="F343" s="206" t="s">
        <v>829</v>
      </c>
      <c r="G343" s="207" t="s">
        <v>263</v>
      </c>
      <c r="H343" s="208">
        <v>10</v>
      </c>
      <c r="I343" s="209"/>
      <c r="J343" s="210">
        <f>ROUND(I343*H343,2)</f>
        <v>0</v>
      </c>
      <c r="K343" s="211"/>
      <c r="L343" s="212"/>
      <c r="M343" s="213" t="s">
        <v>1</v>
      </c>
      <c r="N343" s="214" t="s">
        <v>39</v>
      </c>
      <c r="O343" s="76"/>
      <c r="P343" s="176">
        <f>O343*H343</f>
        <v>0</v>
      </c>
      <c r="Q343" s="176">
        <v>2.1999999999999999E-05</v>
      </c>
      <c r="R343" s="176">
        <f>Q343*H343</f>
        <v>0.00021999999999999998</v>
      </c>
      <c r="S343" s="176">
        <v>0</v>
      </c>
      <c r="T343" s="17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78" t="s">
        <v>281</v>
      </c>
      <c r="AT343" s="178" t="s">
        <v>360</v>
      </c>
      <c r="AU343" s="178" t="s">
        <v>145</v>
      </c>
      <c r="AY343" s="18" t="s">
        <v>137</v>
      </c>
      <c r="BE343" s="179">
        <f>IF(N343="základní",J343,0)</f>
        <v>0</v>
      </c>
      <c r="BF343" s="179">
        <f>IF(N343="snížená",J343,0)</f>
        <v>0</v>
      </c>
      <c r="BG343" s="179">
        <f>IF(N343="zákl. přenesená",J343,0)</f>
        <v>0</v>
      </c>
      <c r="BH343" s="179">
        <f>IF(N343="sníž. přenesená",J343,0)</f>
        <v>0</v>
      </c>
      <c r="BI343" s="179">
        <f>IF(N343="nulová",J343,0)</f>
        <v>0</v>
      </c>
      <c r="BJ343" s="18" t="s">
        <v>145</v>
      </c>
      <c r="BK343" s="179">
        <f>ROUND(I343*H343,2)</f>
        <v>0</v>
      </c>
      <c r="BL343" s="18" t="s">
        <v>213</v>
      </c>
      <c r="BM343" s="178" t="s">
        <v>830</v>
      </c>
    </row>
    <row r="344" s="2" customFormat="1" ht="24.15" customHeight="1">
      <c r="A344" s="37"/>
      <c r="B344" s="165"/>
      <c r="C344" s="166" t="s">
        <v>831</v>
      </c>
      <c r="D344" s="166" t="s">
        <v>140</v>
      </c>
      <c r="E344" s="167" t="s">
        <v>832</v>
      </c>
      <c r="F344" s="168" t="s">
        <v>833</v>
      </c>
      <c r="G344" s="169" t="s">
        <v>263</v>
      </c>
      <c r="H344" s="170">
        <v>6</v>
      </c>
      <c r="I344" s="171"/>
      <c r="J344" s="172">
        <f>ROUND(I344*H344,2)</f>
        <v>0</v>
      </c>
      <c r="K344" s="173"/>
      <c r="L344" s="38"/>
      <c r="M344" s="174" t="s">
        <v>1</v>
      </c>
      <c r="N344" s="175" t="s">
        <v>39</v>
      </c>
      <c r="O344" s="76"/>
      <c r="P344" s="176">
        <f>O344*H344</f>
        <v>0</v>
      </c>
      <c r="Q344" s="176">
        <v>0</v>
      </c>
      <c r="R344" s="176">
        <f>Q344*H344</f>
        <v>0</v>
      </c>
      <c r="S344" s="176">
        <v>0</v>
      </c>
      <c r="T344" s="177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78" t="s">
        <v>213</v>
      </c>
      <c r="AT344" s="178" t="s">
        <v>140</v>
      </c>
      <c r="AU344" s="178" t="s">
        <v>145</v>
      </c>
      <c r="AY344" s="18" t="s">
        <v>137</v>
      </c>
      <c r="BE344" s="179">
        <f>IF(N344="základní",J344,0)</f>
        <v>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18" t="s">
        <v>145</v>
      </c>
      <c r="BK344" s="179">
        <f>ROUND(I344*H344,2)</f>
        <v>0</v>
      </c>
      <c r="BL344" s="18" t="s">
        <v>213</v>
      </c>
      <c r="BM344" s="178" t="s">
        <v>834</v>
      </c>
    </row>
    <row r="345" s="2" customFormat="1" ht="24.15" customHeight="1">
      <c r="A345" s="37"/>
      <c r="B345" s="165"/>
      <c r="C345" s="166" t="s">
        <v>835</v>
      </c>
      <c r="D345" s="166" t="s">
        <v>140</v>
      </c>
      <c r="E345" s="167" t="s">
        <v>836</v>
      </c>
      <c r="F345" s="168" t="s">
        <v>837</v>
      </c>
      <c r="G345" s="169" t="s">
        <v>263</v>
      </c>
      <c r="H345" s="170">
        <v>6</v>
      </c>
      <c r="I345" s="171"/>
      <c r="J345" s="172">
        <f>ROUND(I345*H345,2)</f>
        <v>0</v>
      </c>
      <c r="K345" s="173"/>
      <c r="L345" s="38"/>
      <c r="M345" s="174" t="s">
        <v>1</v>
      </c>
      <c r="N345" s="175" t="s">
        <v>39</v>
      </c>
      <c r="O345" s="76"/>
      <c r="P345" s="176">
        <f>O345*H345</f>
        <v>0</v>
      </c>
      <c r="Q345" s="176">
        <v>0</v>
      </c>
      <c r="R345" s="176">
        <f>Q345*H345</f>
        <v>0</v>
      </c>
      <c r="S345" s="176">
        <v>0</v>
      </c>
      <c r="T345" s="177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78" t="s">
        <v>213</v>
      </c>
      <c r="AT345" s="178" t="s">
        <v>140</v>
      </c>
      <c r="AU345" s="178" t="s">
        <v>145</v>
      </c>
      <c r="AY345" s="18" t="s">
        <v>137</v>
      </c>
      <c r="BE345" s="179">
        <f>IF(N345="základní",J345,0)</f>
        <v>0</v>
      </c>
      <c r="BF345" s="179">
        <f>IF(N345="snížená",J345,0)</f>
        <v>0</v>
      </c>
      <c r="BG345" s="179">
        <f>IF(N345="zákl. přenesená",J345,0)</f>
        <v>0</v>
      </c>
      <c r="BH345" s="179">
        <f>IF(N345="sníž. přenesená",J345,0)</f>
        <v>0</v>
      </c>
      <c r="BI345" s="179">
        <f>IF(N345="nulová",J345,0)</f>
        <v>0</v>
      </c>
      <c r="BJ345" s="18" t="s">
        <v>145</v>
      </c>
      <c r="BK345" s="179">
        <f>ROUND(I345*H345,2)</f>
        <v>0</v>
      </c>
      <c r="BL345" s="18" t="s">
        <v>213</v>
      </c>
      <c r="BM345" s="178" t="s">
        <v>838</v>
      </c>
    </row>
    <row r="346" s="2" customFormat="1" ht="24.15" customHeight="1">
      <c r="A346" s="37"/>
      <c r="B346" s="165"/>
      <c r="C346" s="166" t="s">
        <v>839</v>
      </c>
      <c r="D346" s="166" t="s">
        <v>140</v>
      </c>
      <c r="E346" s="167" t="s">
        <v>840</v>
      </c>
      <c r="F346" s="168" t="s">
        <v>841</v>
      </c>
      <c r="G346" s="169" t="s">
        <v>143</v>
      </c>
      <c r="H346" s="170">
        <v>4</v>
      </c>
      <c r="I346" s="171"/>
      <c r="J346" s="172">
        <f>ROUND(I346*H346,2)</f>
        <v>0</v>
      </c>
      <c r="K346" s="173"/>
      <c r="L346" s="38"/>
      <c r="M346" s="174" t="s">
        <v>1</v>
      </c>
      <c r="N346" s="175" t="s">
        <v>39</v>
      </c>
      <c r="O346" s="76"/>
      <c r="P346" s="176">
        <f>O346*H346</f>
        <v>0</v>
      </c>
      <c r="Q346" s="176">
        <v>0</v>
      </c>
      <c r="R346" s="176">
        <f>Q346*H346</f>
        <v>0</v>
      </c>
      <c r="S346" s="176">
        <v>0</v>
      </c>
      <c r="T346" s="17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78" t="s">
        <v>213</v>
      </c>
      <c r="AT346" s="178" t="s">
        <v>140</v>
      </c>
      <c r="AU346" s="178" t="s">
        <v>145</v>
      </c>
      <c r="AY346" s="18" t="s">
        <v>137</v>
      </c>
      <c r="BE346" s="179">
        <f>IF(N346="základní",J346,0)</f>
        <v>0</v>
      </c>
      <c r="BF346" s="179">
        <f>IF(N346="snížená",J346,0)</f>
        <v>0</v>
      </c>
      <c r="BG346" s="179">
        <f>IF(N346="zákl. přenesená",J346,0)</f>
        <v>0</v>
      </c>
      <c r="BH346" s="179">
        <f>IF(N346="sníž. přenesená",J346,0)</f>
        <v>0</v>
      </c>
      <c r="BI346" s="179">
        <f>IF(N346="nulová",J346,0)</f>
        <v>0</v>
      </c>
      <c r="BJ346" s="18" t="s">
        <v>145</v>
      </c>
      <c r="BK346" s="179">
        <f>ROUND(I346*H346,2)</f>
        <v>0</v>
      </c>
      <c r="BL346" s="18" t="s">
        <v>213</v>
      </c>
      <c r="BM346" s="178" t="s">
        <v>842</v>
      </c>
    </row>
    <row r="347" s="2" customFormat="1" ht="21.75" customHeight="1">
      <c r="A347" s="37"/>
      <c r="B347" s="165"/>
      <c r="C347" s="204" t="s">
        <v>843</v>
      </c>
      <c r="D347" s="204" t="s">
        <v>360</v>
      </c>
      <c r="E347" s="205" t="s">
        <v>844</v>
      </c>
      <c r="F347" s="206" t="s">
        <v>845</v>
      </c>
      <c r="G347" s="207" t="s">
        <v>143</v>
      </c>
      <c r="H347" s="208">
        <v>4</v>
      </c>
      <c r="I347" s="209"/>
      <c r="J347" s="210">
        <f>ROUND(I347*H347,2)</f>
        <v>0</v>
      </c>
      <c r="K347" s="211"/>
      <c r="L347" s="212"/>
      <c r="M347" s="213" t="s">
        <v>1</v>
      </c>
      <c r="N347" s="214" t="s">
        <v>39</v>
      </c>
      <c r="O347" s="76"/>
      <c r="P347" s="176">
        <f>O347*H347</f>
        <v>0</v>
      </c>
      <c r="Q347" s="176">
        <v>2.0000000000000002E-05</v>
      </c>
      <c r="R347" s="176">
        <f>Q347*H347</f>
        <v>8.0000000000000007E-05</v>
      </c>
      <c r="S347" s="176">
        <v>0</v>
      </c>
      <c r="T347" s="17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78" t="s">
        <v>281</v>
      </c>
      <c r="AT347" s="178" t="s">
        <v>360</v>
      </c>
      <c r="AU347" s="178" t="s">
        <v>145</v>
      </c>
      <c r="AY347" s="18" t="s">
        <v>137</v>
      </c>
      <c r="BE347" s="179">
        <f>IF(N347="základní",J347,0)</f>
        <v>0</v>
      </c>
      <c r="BF347" s="179">
        <f>IF(N347="snížená",J347,0)</f>
        <v>0</v>
      </c>
      <c r="BG347" s="179">
        <f>IF(N347="zákl. přenesená",J347,0)</f>
        <v>0</v>
      </c>
      <c r="BH347" s="179">
        <f>IF(N347="sníž. přenesená",J347,0)</f>
        <v>0</v>
      </c>
      <c r="BI347" s="179">
        <f>IF(N347="nulová",J347,0)</f>
        <v>0</v>
      </c>
      <c r="BJ347" s="18" t="s">
        <v>145</v>
      </c>
      <c r="BK347" s="179">
        <f>ROUND(I347*H347,2)</f>
        <v>0</v>
      </c>
      <c r="BL347" s="18" t="s">
        <v>213</v>
      </c>
      <c r="BM347" s="178" t="s">
        <v>846</v>
      </c>
    </row>
    <row r="348" s="2" customFormat="1" ht="21.75" customHeight="1">
      <c r="A348" s="37"/>
      <c r="B348" s="165"/>
      <c r="C348" s="204" t="s">
        <v>847</v>
      </c>
      <c r="D348" s="204" t="s">
        <v>360</v>
      </c>
      <c r="E348" s="205" t="s">
        <v>848</v>
      </c>
      <c r="F348" s="206" t="s">
        <v>849</v>
      </c>
      <c r="G348" s="207" t="s">
        <v>263</v>
      </c>
      <c r="H348" s="208">
        <v>1</v>
      </c>
      <c r="I348" s="209"/>
      <c r="J348" s="210">
        <f>ROUND(I348*H348,2)</f>
        <v>0</v>
      </c>
      <c r="K348" s="211"/>
      <c r="L348" s="212"/>
      <c r="M348" s="213" t="s">
        <v>1</v>
      </c>
      <c r="N348" s="214" t="s">
        <v>39</v>
      </c>
      <c r="O348" s="76"/>
      <c r="P348" s="176">
        <f>O348*H348</f>
        <v>0</v>
      </c>
      <c r="Q348" s="176">
        <v>0.0070000000000000001</v>
      </c>
      <c r="R348" s="176">
        <f>Q348*H348</f>
        <v>0.0070000000000000001</v>
      </c>
      <c r="S348" s="176">
        <v>0</v>
      </c>
      <c r="T348" s="177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78" t="s">
        <v>281</v>
      </c>
      <c r="AT348" s="178" t="s">
        <v>360</v>
      </c>
      <c r="AU348" s="178" t="s">
        <v>145</v>
      </c>
      <c r="AY348" s="18" t="s">
        <v>137</v>
      </c>
      <c r="BE348" s="179">
        <f>IF(N348="základní",J348,0)</f>
        <v>0</v>
      </c>
      <c r="BF348" s="179">
        <f>IF(N348="snížená",J348,0)</f>
        <v>0</v>
      </c>
      <c r="BG348" s="179">
        <f>IF(N348="zákl. přenesená",J348,0)</f>
        <v>0</v>
      </c>
      <c r="BH348" s="179">
        <f>IF(N348="sníž. přenesená",J348,0)</f>
        <v>0</v>
      </c>
      <c r="BI348" s="179">
        <f>IF(N348="nulová",J348,0)</f>
        <v>0</v>
      </c>
      <c r="BJ348" s="18" t="s">
        <v>145</v>
      </c>
      <c r="BK348" s="179">
        <f>ROUND(I348*H348,2)</f>
        <v>0</v>
      </c>
      <c r="BL348" s="18" t="s">
        <v>213</v>
      </c>
      <c r="BM348" s="178" t="s">
        <v>850</v>
      </c>
    </row>
    <row r="349" s="12" customFormat="1" ht="22.8" customHeight="1">
      <c r="A349" s="12"/>
      <c r="B349" s="152"/>
      <c r="C349" s="12"/>
      <c r="D349" s="153" t="s">
        <v>72</v>
      </c>
      <c r="E349" s="163" t="s">
        <v>851</v>
      </c>
      <c r="F349" s="163" t="s">
        <v>852</v>
      </c>
      <c r="G349" s="12"/>
      <c r="H349" s="12"/>
      <c r="I349" s="155"/>
      <c r="J349" s="164">
        <f>BK349</f>
        <v>0</v>
      </c>
      <c r="K349" s="12"/>
      <c r="L349" s="152"/>
      <c r="M349" s="157"/>
      <c r="N349" s="158"/>
      <c r="O349" s="158"/>
      <c r="P349" s="159">
        <f>SUM(P350:P354)</f>
        <v>0</v>
      </c>
      <c r="Q349" s="158"/>
      <c r="R349" s="159">
        <f>SUM(R350:R354)</f>
        <v>0.032570000000000002</v>
      </c>
      <c r="S349" s="158"/>
      <c r="T349" s="160">
        <f>SUM(T350:T354)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53" t="s">
        <v>145</v>
      </c>
      <c r="AT349" s="161" t="s">
        <v>72</v>
      </c>
      <c r="AU349" s="161" t="s">
        <v>78</v>
      </c>
      <c r="AY349" s="153" t="s">
        <v>137</v>
      </c>
      <c r="BK349" s="162">
        <f>SUM(BK350:BK354)</f>
        <v>0</v>
      </c>
    </row>
    <row r="350" s="2" customFormat="1" ht="24.15" customHeight="1">
      <c r="A350" s="37"/>
      <c r="B350" s="165"/>
      <c r="C350" s="166" t="s">
        <v>853</v>
      </c>
      <c r="D350" s="166" t="s">
        <v>140</v>
      </c>
      <c r="E350" s="167" t="s">
        <v>854</v>
      </c>
      <c r="F350" s="168" t="s">
        <v>855</v>
      </c>
      <c r="G350" s="169" t="s">
        <v>143</v>
      </c>
      <c r="H350" s="170">
        <v>160</v>
      </c>
      <c r="I350" s="171"/>
      <c r="J350" s="172">
        <f>ROUND(I350*H350,2)</f>
        <v>0</v>
      </c>
      <c r="K350" s="173"/>
      <c r="L350" s="38"/>
      <c r="M350" s="174" t="s">
        <v>1</v>
      </c>
      <c r="N350" s="175" t="s">
        <v>39</v>
      </c>
      <c r="O350" s="76"/>
      <c r="P350" s="176">
        <f>O350*H350</f>
        <v>0</v>
      </c>
      <c r="Q350" s="176">
        <v>0</v>
      </c>
      <c r="R350" s="176">
        <f>Q350*H350</f>
        <v>0</v>
      </c>
      <c r="S350" s="176">
        <v>0</v>
      </c>
      <c r="T350" s="177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78" t="s">
        <v>213</v>
      </c>
      <c r="AT350" s="178" t="s">
        <v>140</v>
      </c>
      <c r="AU350" s="178" t="s">
        <v>145</v>
      </c>
      <c r="AY350" s="18" t="s">
        <v>137</v>
      </c>
      <c r="BE350" s="179">
        <f>IF(N350="základní",J350,0)</f>
        <v>0</v>
      </c>
      <c r="BF350" s="179">
        <f>IF(N350="snížená",J350,0)</f>
        <v>0</v>
      </c>
      <c r="BG350" s="179">
        <f>IF(N350="zákl. přenesená",J350,0)</f>
        <v>0</v>
      </c>
      <c r="BH350" s="179">
        <f>IF(N350="sníž. přenesená",J350,0)</f>
        <v>0</v>
      </c>
      <c r="BI350" s="179">
        <f>IF(N350="nulová",J350,0)</f>
        <v>0</v>
      </c>
      <c r="BJ350" s="18" t="s">
        <v>145</v>
      </c>
      <c r="BK350" s="179">
        <f>ROUND(I350*H350,2)</f>
        <v>0</v>
      </c>
      <c r="BL350" s="18" t="s">
        <v>213</v>
      </c>
      <c r="BM350" s="178" t="s">
        <v>856</v>
      </c>
    </row>
    <row r="351" s="2" customFormat="1" ht="16.5" customHeight="1">
      <c r="A351" s="37"/>
      <c r="B351" s="165"/>
      <c r="C351" s="204" t="s">
        <v>857</v>
      </c>
      <c r="D351" s="204" t="s">
        <v>360</v>
      </c>
      <c r="E351" s="205" t="s">
        <v>858</v>
      </c>
      <c r="F351" s="206" t="s">
        <v>859</v>
      </c>
      <c r="G351" s="207" t="s">
        <v>143</v>
      </c>
      <c r="H351" s="208">
        <v>50</v>
      </c>
      <c r="I351" s="209"/>
      <c r="J351" s="210">
        <f>ROUND(I351*H351,2)</f>
        <v>0</v>
      </c>
      <c r="K351" s="211"/>
      <c r="L351" s="212"/>
      <c r="M351" s="213" t="s">
        <v>1</v>
      </c>
      <c r="N351" s="214" t="s">
        <v>39</v>
      </c>
      <c r="O351" s="76"/>
      <c r="P351" s="176">
        <f>O351*H351</f>
        <v>0</v>
      </c>
      <c r="Q351" s="176">
        <v>0.00015300000000000001</v>
      </c>
      <c r="R351" s="176">
        <f>Q351*H351</f>
        <v>0.0076500000000000005</v>
      </c>
      <c r="S351" s="176">
        <v>0</v>
      </c>
      <c r="T351" s="17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78" t="s">
        <v>281</v>
      </c>
      <c r="AT351" s="178" t="s">
        <v>360</v>
      </c>
      <c r="AU351" s="178" t="s">
        <v>145</v>
      </c>
      <c r="AY351" s="18" t="s">
        <v>137</v>
      </c>
      <c r="BE351" s="179">
        <f>IF(N351="základní",J351,0)</f>
        <v>0</v>
      </c>
      <c r="BF351" s="179">
        <f>IF(N351="snížená",J351,0)</f>
        <v>0</v>
      </c>
      <c r="BG351" s="179">
        <f>IF(N351="zákl. přenesená",J351,0)</f>
        <v>0</v>
      </c>
      <c r="BH351" s="179">
        <f>IF(N351="sníž. přenesená",J351,0)</f>
        <v>0</v>
      </c>
      <c r="BI351" s="179">
        <f>IF(N351="nulová",J351,0)</f>
        <v>0</v>
      </c>
      <c r="BJ351" s="18" t="s">
        <v>145</v>
      </c>
      <c r="BK351" s="179">
        <f>ROUND(I351*H351,2)</f>
        <v>0</v>
      </c>
      <c r="BL351" s="18" t="s">
        <v>213</v>
      </c>
      <c r="BM351" s="178" t="s">
        <v>860</v>
      </c>
    </row>
    <row r="352" s="2" customFormat="1" ht="16.5" customHeight="1">
      <c r="A352" s="37"/>
      <c r="B352" s="165"/>
      <c r="C352" s="204" t="s">
        <v>861</v>
      </c>
      <c r="D352" s="204" t="s">
        <v>360</v>
      </c>
      <c r="E352" s="205" t="s">
        <v>862</v>
      </c>
      <c r="F352" s="206" t="s">
        <v>863</v>
      </c>
      <c r="G352" s="207" t="s">
        <v>143</v>
      </c>
      <c r="H352" s="208">
        <v>80</v>
      </c>
      <c r="I352" s="209"/>
      <c r="J352" s="210">
        <f>ROUND(I352*H352,2)</f>
        <v>0</v>
      </c>
      <c r="K352" s="211"/>
      <c r="L352" s="212"/>
      <c r="M352" s="213" t="s">
        <v>1</v>
      </c>
      <c r="N352" s="214" t="s">
        <v>39</v>
      </c>
      <c r="O352" s="76"/>
      <c r="P352" s="176">
        <f>O352*H352</f>
        <v>0</v>
      </c>
      <c r="Q352" s="176">
        <v>0.00020699999999999999</v>
      </c>
      <c r="R352" s="176">
        <f>Q352*H352</f>
        <v>0.016559999999999998</v>
      </c>
      <c r="S352" s="176">
        <v>0</v>
      </c>
      <c r="T352" s="17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78" t="s">
        <v>281</v>
      </c>
      <c r="AT352" s="178" t="s">
        <v>360</v>
      </c>
      <c r="AU352" s="178" t="s">
        <v>145</v>
      </c>
      <c r="AY352" s="18" t="s">
        <v>137</v>
      </c>
      <c r="BE352" s="179">
        <f>IF(N352="základní",J352,0)</f>
        <v>0</v>
      </c>
      <c r="BF352" s="179">
        <f>IF(N352="snížená",J352,0)</f>
        <v>0</v>
      </c>
      <c r="BG352" s="179">
        <f>IF(N352="zákl. přenesená",J352,0)</f>
        <v>0</v>
      </c>
      <c r="BH352" s="179">
        <f>IF(N352="sníž. přenesená",J352,0)</f>
        <v>0</v>
      </c>
      <c r="BI352" s="179">
        <f>IF(N352="nulová",J352,0)</f>
        <v>0</v>
      </c>
      <c r="BJ352" s="18" t="s">
        <v>145</v>
      </c>
      <c r="BK352" s="179">
        <f>ROUND(I352*H352,2)</f>
        <v>0</v>
      </c>
      <c r="BL352" s="18" t="s">
        <v>213</v>
      </c>
      <c r="BM352" s="178" t="s">
        <v>864</v>
      </c>
    </row>
    <row r="353" s="2" customFormat="1" ht="16.5" customHeight="1">
      <c r="A353" s="37"/>
      <c r="B353" s="165"/>
      <c r="C353" s="204" t="s">
        <v>865</v>
      </c>
      <c r="D353" s="204" t="s">
        <v>360</v>
      </c>
      <c r="E353" s="205" t="s">
        <v>866</v>
      </c>
      <c r="F353" s="206" t="s">
        <v>867</v>
      </c>
      <c r="G353" s="207" t="s">
        <v>143</v>
      </c>
      <c r="H353" s="208">
        <v>20</v>
      </c>
      <c r="I353" s="209"/>
      <c r="J353" s="210">
        <f>ROUND(I353*H353,2)</f>
        <v>0</v>
      </c>
      <c r="K353" s="211"/>
      <c r="L353" s="212"/>
      <c r="M353" s="213" t="s">
        <v>1</v>
      </c>
      <c r="N353" s="214" t="s">
        <v>39</v>
      </c>
      <c r="O353" s="76"/>
      <c r="P353" s="176">
        <f>O353*H353</f>
        <v>0</v>
      </c>
      <c r="Q353" s="176">
        <v>0.00029399999999999999</v>
      </c>
      <c r="R353" s="176">
        <f>Q353*H353</f>
        <v>0.0058799999999999998</v>
      </c>
      <c r="S353" s="176">
        <v>0</v>
      </c>
      <c r="T353" s="177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78" t="s">
        <v>281</v>
      </c>
      <c r="AT353" s="178" t="s">
        <v>360</v>
      </c>
      <c r="AU353" s="178" t="s">
        <v>145</v>
      </c>
      <c r="AY353" s="18" t="s">
        <v>137</v>
      </c>
      <c r="BE353" s="179">
        <f>IF(N353="základní",J353,0)</f>
        <v>0</v>
      </c>
      <c r="BF353" s="179">
        <f>IF(N353="snížená",J353,0)</f>
        <v>0</v>
      </c>
      <c r="BG353" s="179">
        <f>IF(N353="zákl. přenesená",J353,0)</f>
        <v>0</v>
      </c>
      <c r="BH353" s="179">
        <f>IF(N353="sníž. přenesená",J353,0)</f>
        <v>0</v>
      </c>
      <c r="BI353" s="179">
        <f>IF(N353="nulová",J353,0)</f>
        <v>0</v>
      </c>
      <c r="BJ353" s="18" t="s">
        <v>145</v>
      </c>
      <c r="BK353" s="179">
        <f>ROUND(I353*H353,2)</f>
        <v>0</v>
      </c>
      <c r="BL353" s="18" t="s">
        <v>213</v>
      </c>
      <c r="BM353" s="178" t="s">
        <v>868</v>
      </c>
    </row>
    <row r="354" s="2" customFormat="1" ht="16.5" customHeight="1">
      <c r="A354" s="37"/>
      <c r="B354" s="165"/>
      <c r="C354" s="204" t="s">
        <v>869</v>
      </c>
      <c r="D354" s="204" t="s">
        <v>360</v>
      </c>
      <c r="E354" s="205" t="s">
        <v>870</v>
      </c>
      <c r="F354" s="206" t="s">
        <v>871</v>
      </c>
      <c r="G354" s="207" t="s">
        <v>143</v>
      </c>
      <c r="H354" s="208">
        <v>10</v>
      </c>
      <c r="I354" s="209"/>
      <c r="J354" s="210">
        <f>ROUND(I354*H354,2)</f>
        <v>0</v>
      </c>
      <c r="K354" s="211"/>
      <c r="L354" s="212"/>
      <c r="M354" s="213" t="s">
        <v>1</v>
      </c>
      <c r="N354" s="214" t="s">
        <v>39</v>
      </c>
      <c r="O354" s="76"/>
      <c r="P354" s="176">
        <f>O354*H354</f>
        <v>0</v>
      </c>
      <c r="Q354" s="176">
        <v>0.00024800000000000001</v>
      </c>
      <c r="R354" s="176">
        <f>Q354*H354</f>
        <v>0.00248</v>
      </c>
      <c r="S354" s="176">
        <v>0</v>
      </c>
      <c r="T354" s="177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78" t="s">
        <v>281</v>
      </c>
      <c r="AT354" s="178" t="s">
        <v>360</v>
      </c>
      <c r="AU354" s="178" t="s">
        <v>145</v>
      </c>
      <c r="AY354" s="18" t="s">
        <v>137</v>
      </c>
      <c r="BE354" s="179">
        <f>IF(N354="základní",J354,0)</f>
        <v>0</v>
      </c>
      <c r="BF354" s="179">
        <f>IF(N354="snížená",J354,0)</f>
        <v>0</v>
      </c>
      <c r="BG354" s="179">
        <f>IF(N354="zákl. přenesená",J354,0)</f>
        <v>0</v>
      </c>
      <c r="BH354" s="179">
        <f>IF(N354="sníž. přenesená",J354,0)</f>
        <v>0</v>
      </c>
      <c r="BI354" s="179">
        <f>IF(N354="nulová",J354,0)</f>
        <v>0</v>
      </c>
      <c r="BJ354" s="18" t="s">
        <v>145</v>
      </c>
      <c r="BK354" s="179">
        <f>ROUND(I354*H354,2)</f>
        <v>0</v>
      </c>
      <c r="BL354" s="18" t="s">
        <v>213</v>
      </c>
      <c r="BM354" s="178" t="s">
        <v>872</v>
      </c>
    </row>
    <row r="355" s="12" customFormat="1" ht="22.8" customHeight="1">
      <c r="A355" s="12"/>
      <c r="B355" s="152"/>
      <c r="C355" s="12"/>
      <c r="D355" s="153" t="s">
        <v>72</v>
      </c>
      <c r="E355" s="163" t="s">
        <v>873</v>
      </c>
      <c r="F355" s="163" t="s">
        <v>874</v>
      </c>
      <c r="G355" s="12"/>
      <c r="H355" s="12"/>
      <c r="I355" s="155"/>
      <c r="J355" s="164">
        <f>BK355</f>
        <v>0</v>
      </c>
      <c r="K355" s="12"/>
      <c r="L355" s="152"/>
      <c r="M355" s="157"/>
      <c r="N355" s="158"/>
      <c r="O355" s="158"/>
      <c r="P355" s="159">
        <f>SUM(P356:P368)</f>
        <v>0</v>
      </c>
      <c r="Q355" s="158"/>
      <c r="R355" s="159">
        <f>SUM(R356:R368)</f>
        <v>0.30549200000000004</v>
      </c>
      <c r="S355" s="158"/>
      <c r="T355" s="160">
        <f>SUM(T356:T368)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53" t="s">
        <v>145</v>
      </c>
      <c r="AT355" s="161" t="s">
        <v>72</v>
      </c>
      <c r="AU355" s="161" t="s">
        <v>78</v>
      </c>
      <c r="AY355" s="153" t="s">
        <v>137</v>
      </c>
      <c r="BK355" s="162">
        <f>SUM(BK356:BK368)</f>
        <v>0</v>
      </c>
    </row>
    <row r="356" s="2" customFormat="1" ht="16.5" customHeight="1">
      <c r="A356" s="37"/>
      <c r="B356" s="165"/>
      <c r="C356" s="204" t="s">
        <v>875</v>
      </c>
      <c r="D356" s="204" t="s">
        <v>360</v>
      </c>
      <c r="E356" s="205" t="s">
        <v>876</v>
      </c>
      <c r="F356" s="206" t="s">
        <v>877</v>
      </c>
      <c r="G356" s="207" t="s">
        <v>639</v>
      </c>
      <c r="H356" s="208">
        <v>2</v>
      </c>
      <c r="I356" s="209"/>
      <c r="J356" s="210">
        <f>ROUND(I356*H356,2)</f>
        <v>0</v>
      </c>
      <c r="K356" s="211"/>
      <c r="L356" s="212"/>
      <c r="M356" s="213" t="s">
        <v>1</v>
      </c>
      <c r="N356" s="214" t="s">
        <v>39</v>
      </c>
      <c r="O356" s="76"/>
      <c r="P356" s="176">
        <f>O356*H356</f>
        <v>0</v>
      </c>
      <c r="Q356" s="176">
        <v>0.0072110000000000004</v>
      </c>
      <c r="R356" s="176">
        <f>Q356*H356</f>
        <v>0.014422000000000001</v>
      </c>
      <c r="S356" s="176">
        <v>0</v>
      </c>
      <c r="T356" s="17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78" t="s">
        <v>281</v>
      </c>
      <c r="AT356" s="178" t="s">
        <v>360</v>
      </c>
      <c r="AU356" s="178" t="s">
        <v>145</v>
      </c>
      <c r="AY356" s="18" t="s">
        <v>137</v>
      </c>
      <c r="BE356" s="179">
        <f>IF(N356="základní",J356,0)</f>
        <v>0</v>
      </c>
      <c r="BF356" s="179">
        <f>IF(N356="snížená",J356,0)</f>
        <v>0</v>
      </c>
      <c r="BG356" s="179">
        <f>IF(N356="zákl. přenesená",J356,0)</f>
        <v>0</v>
      </c>
      <c r="BH356" s="179">
        <f>IF(N356="sníž. přenesená",J356,0)</f>
        <v>0</v>
      </c>
      <c r="BI356" s="179">
        <f>IF(N356="nulová",J356,0)</f>
        <v>0</v>
      </c>
      <c r="BJ356" s="18" t="s">
        <v>145</v>
      </c>
      <c r="BK356" s="179">
        <f>ROUND(I356*H356,2)</f>
        <v>0</v>
      </c>
      <c r="BL356" s="18" t="s">
        <v>213</v>
      </c>
      <c r="BM356" s="178" t="s">
        <v>878</v>
      </c>
    </row>
    <row r="357" s="2" customFormat="1" ht="24.15" customHeight="1">
      <c r="A357" s="37"/>
      <c r="B357" s="165"/>
      <c r="C357" s="166" t="s">
        <v>879</v>
      </c>
      <c r="D357" s="166" t="s">
        <v>140</v>
      </c>
      <c r="E357" s="167" t="s">
        <v>880</v>
      </c>
      <c r="F357" s="168" t="s">
        <v>881</v>
      </c>
      <c r="G357" s="169" t="s">
        <v>263</v>
      </c>
      <c r="H357" s="170">
        <v>4</v>
      </c>
      <c r="I357" s="171"/>
      <c r="J357" s="172">
        <f>ROUND(I357*H357,2)</f>
        <v>0</v>
      </c>
      <c r="K357" s="173"/>
      <c r="L357" s="38"/>
      <c r="M357" s="174" t="s">
        <v>1</v>
      </c>
      <c r="N357" s="175" t="s">
        <v>39</v>
      </c>
      <c r="O357" s="76"/>
      <c r="P357" s="176">
        <f>O357*H357</f>
        <v>0</v>
      </c>
      <c r="Q357" s="176">
        <v>0</v>
      </c>
      <c r="R357" s="176">
        <f>Q357*H357</f>
        <v>0</v>
      </c>
      <c r="S357" s="176">
        <v>0</v>
      </c>
      <c r="T357" s="177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78" t="s">
        <v>213</v>
      </c>
      <c r="AT357" s="178" t="s">
        <v>140</v>
      </c>
      <c r="AU357" s="178" t="s">
        <v>145</v>
      </c>
      <c r="AY357" s="18" t="s">
        <v>137</v>
      </c>
      <c r="BE357" s="179">
        <f>IF(N357="základní",J357,0)</f>
        <v>0</v>
      </c>
      <c r="BF357" s="179">
        <f>IF(N357="snížená",J357,0)</f>
        <v>0</v>
      </c>
      <c r="BG357" s="179">
        <f>IF(N357="zákl. přenesená",J357,0)</f>
        <v>0</v>
      </c>
      <c r="BH357" s="179">
        <f>IF(N357="sníž. přenesená",J357,0)</f>
        <v>0</v>
      </c>
      <c r="BI357" s="179">
        <f>IF(N357="nulová",J357,0)</f>
        <v>0</v>
      </c>
      <c r="BJ357" s="18" t="s">
        <v>145</v>
      </c>
      <c r="BK357" s="179">
        <f>ROUND(I357*H357,2)</f>
        <v>0</v>
      </c>
      <c r="BL357" s="18" t="s">
        <v>213</v>
      </c>
      <c r="BM357" s="178" t="s">
        <v>882</v>
      </c>
    </row>
    <row r="358" s="2" customFormat="1" ht="37.8" customHeight="1">
      <c r="A358" s="37"/>
      <c r="B358" s="165"/>
      <c r="C358" s="204" t="s">
        <v>883</v>
      </c>
      <c r="D358" s="204" t="s">
        <v>360</v>
      </c>
      <c r="E358" s="205" t="s">
        <v>884</v>
      </c>
      <c r="F358" s="206" t="s">
        <v>885</v>
      </c>
      <c r="G358" s="207" t="s">
        <v>263</v>
      </c>
      <c r="H358" s="208">
        <v>4</v>
      </c>
      <c r="I358" s="209"/>
      <c r="J358" s="210">
        <f>ROUND(I358*H358,2)</f>
        <v>0</v>
      </c>
      <c r="K358" s="211"/>
      <c r="L358" s="212"/>
      <c r="M358" s="213" t="s">
        <v>1</v>
      </c>
      <c r="N358" s="214" t="s">
        <v>39</v>
      </c>
      <c r="O358" s="76"/>
      <c r="P358" s="176">
        <f>O358*H358</f>
        <v>0</v>
      </c>
      <c r="Q358" s="176">
        <v>9.0000000000000006E-05</v>
      </c>
      <c r="R358" s="176">
        <f>Q358*H358</f>
        <v>0.00036000000000000002</v>
      </c>
      <c r="S358" s="176">
        <v>0</v>
      </c>
      <c r="T358" s="177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78" t="s">
        <v>281</v>
      </c>
      <c r="AT358" s="178" t="s">
        <v>360</v>
      </c>
      <c r="AU358" s="178" t="s">
        <v>145</v>
      </c>
      <c r="AY358" s="18" t="s">
        <v>137</v>
      </c>
      <c r="BE358" s="179">
        <f>IF(N358="základní",J358,0)</f>
        <v>0</v>
      </c>
      <c r="BF358" s="179">
        <f>IF(N358="snížená",J358,0)</f>
        <v>0</v>
      </c>
      <c r="BG358" s="179">
        <f>IF(N358="zákl. přenesená",J358,0)</f>
        <v>0</v>
      </c>
      <c r="BH358" s="179">
        <f>IF(N358="sníž. přenesená",J358,0)</f>
        <v>0</v>
      </c>
      <c r="BI358" s="179">
        <f>IF(N358="nulová",J358,0)</f>
        <v>0</v>
      </c>
      <c r="BJ358" s="18" t="s">
        <v>145</v>
      </c>
      <c r="BK358" s="179">
        <f>ROUND(I358*H358,2)</f>
        <v>0</v>
      </c>
      <c r="BL358" s="18" t="s">
        <v>213</v>
      </c>
      <c r="BM358" s="178" t="s">
        <v>886</v>
      </c>
    </row>
    <row r="359" s="2" customFormat="1" ht="37.8" customHeight="1">
      <c r="A359" s="37"/>
      <c r="B359" s="165"/>
      <c r="C359" s="166" t="s">
        <v>887</v>
      </c>
      <c r="D359" s="166" t="s">
        <v>140</v>
      </c>
      <c r="E359" s="167" t="s">
        <v>888</v>
      </c>
      <c r="F359" s="168" t="s">
        <v>889</v>
      </c>
      <c r="G359" s="169" t="s">
        <v>263</v>
      </c>
      <c r="H359" s="170">
        <v>12</v>
      </c>
      <c r="I359" s="171"/>
      <c r="J359" s="172">
        <f>ROUND(I359*H359,2)</f>
        <v>0</v>
      </c>
      <c r="K359" s="173"/>
      <c r="L359" s="38"/>
      <c r="M359" s="174" t="s">
        <v>1</v>
      </c>
      <c r="N359" s="175" t="s">
        <v>39</v>
      </c>
      <c r="O359" s="76"/>
      <c r="P359" s="176">
        <f>O359*H359</f>
        <v>0</v>
      </c>
      <c r="Q359" s="176">
        <v>0</v>
      </c>
      <c r="R359" s="176">
        <f>Q359*H359</f>
        <v>0</v>
      </c>
      <c r="S359" s="176">
        <v>0</v>
      </c>
      <c r="T359" s="17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78" t="s">
        <v>213</v>
      </c>
      <c r="AT359" s="178" t="s">
        <v>140</v>
      </c>
      <c r="AU359" s="178" t="s">
        <v>145</v>
      </c>
      <c r="AY359" s="18" t="s">
        <v>137</v>
      </c>
      <c r="BE359" s="179">
        <f>IF(N359="základní",J359,0)</f>
        <v>0</v>
      </c>
      <c r="BF359" s="179">
        <f>IF(N359="snížená",J359,0)</f>
        <v>0</v>
      </c>
      <c r="BG359" s="179">
        <f>IF(N359="zákl. přenesená",J359,0)</f>
        <v>0</v>
      </c>
      <c r="BH359" s="179">
        <f>IF(N359="sníž. přenesená",J359,0)</f>
        <v>0</v>
      </c>
      <c r="BI359" s="179">
        <f>IF(N359="nulová",J359,0)</f>
        <v>0</v>
      </c>
      <c r="BJ359" s="18" t="s">
        <v>145</v>
      </c>
      <c r="BK359" s="179">
        <f>ROUND(I359*H359,2)</f>
        <v>0</v>
      </c>
      <c r="BL359" s="18" t="s">
        <v>213</v>
      </c>
      <c r="BM359" s="178" t="s">
        <v>890</v>
      </c>
    </row>
    <row r="360" s="2" customFormat="1" ht="24.15" customHeight="1">
      <c r="A360" s="37"/>
      <c r="B360" s="165"/>
      <c r="C360" s="204" t="s">
        <v>891</v>
      </c>
      <c r="D360" s="204" t="s">
        <v>360</v>
      </c>
      <c r="E360" s="205" t="s">
        <v>892</v>
      </c>
      <c r="F360" s="206" t="s">
        <v>893</v>
      </c>
      <c r="G360" s="207" t="s">
        <v>263</v>
      </c>
      <c r="H360" s="208">
        <v>12</v>
      </c>
      <c r="I360" s="209"/>
      <c r="J360" s="210">
        <f>ROUND(I360*H360,2)</f>
        <v>0</v>
      </c>
      <c r="K360" s="211"/>
      <c r="L360" s="212"/>
      <c r="M360" s="213" t="s">
        <v>1</v>
      </c>
      <c r="N360" s="214" t="s">
        <v>39</v>
      </c>
      <c r="O360" s="76"/>
      <c r="P360" s="176">
        <f>O360*H360</f>
        <v>0</v>
      </c>
      <c r="Q360" s="176">
        <v>0.00010000000000000001</v>
      </c>
      <c r="R360" s="176">
        <f>Q360*H360</f>
        <v>0.0012000000000000001</v>
      </c>
      <c r="S360" s="176">
        <v>0</v>
      </c>
      <c r="T360" s="17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78" t="s">
        <v>281</v>
      </c>
      <c r="AT360" s="178" t="s">
        <v>360</v>
      </c>
      <c r="AU360" s="178" t="s">
        <v>145</v>
      </c>
      <c r="AY360" s="18" t="s">
        <v>137</v>
      </c>
      <c r="BE360" s="179">
        <f>IF(N360="základní",J360,0)</f>
        <v>0</v>
      </c>
      <c r="BF360" s="179">
        <f>IF(N360="snížená",J360,0)</f>
        <v>0</v>
      </c>
      <c r="BG360" s="179">
        <f>IF(N360="zákl. přenesená",J360,0)</f>
        <v>0</v>
      </c>
      <c r="BH360" s="179">
        <f>IF(N360="sníž. přenesená",J360,0)</f>
        <v>0</v>
      </c>
      <c r="BI360" s="179">
        <f>IF(N360="nulová",J360,0)</f>
        <v>0</v>
      </c>
      <c r="BJ360" s="18" t="s">
        <v>145</v>
      </c>
      <c r="BK360" s="179">
        <f>ROUND(I360*H360,2)</f>
        <v>0</v>
      </c>
      <c r="BL360" s="18" t="s">
        <v>213</v>
      </c>
      <c r="BM360" s="178" t="s">
        <v>894</v>
      </c>
    </row>
    <row r="361" s="2" customFormat="1" ht="24.15" customHeight="1">
      <c r="A361" s="37"/>
      <c r="B361" s="165"/>
      <c r="C361" s="204" t="s">
        <v>895</v>
      </c>
      <c r="D361" s="204" t="s">
        <v>360</v>
      </c>
      <c r="E361" s="205" t="s">
        <v>896</v>
      </c>
      <c r="F361" s="206" t="s">
        <v>897</v>
      </c>
      <c r="G361" s="207" t="s">
        <v>263</v>
      </c>
      <c r="H361" s="208">
        <v>2</v>
      </c>
      <c r="I361" s="209"/>
      <c r="J361" s="210">
        <f>ROUND(I361*H361,2)</f>
        <v>0</v>
      </c>
      <c r="K361" s="211"/>
      <c r="L361" s="212"/>
      <c r="M361" s="213" t="s">
        <v>1</v>
      </c>
      <c r="N361" s="214" t="s">
        <v>39</v>
      </c>
      <c r="O361" s="76"/>
      <c r="P361" s="176">
        <f>O361*H361</f>
        <v>0</v>
      </c>
      <c r="Q361" s="176">
        <v>0.00010000000000000001</v>
      </c>
      <c r="R361" s="176">
        <f>Q361*H361</f>
        <v>0.00020000000000000001</v>
      </c>
      <c r="S361" s="176">
        <v>0</v>
      </c>
      <c r="T361" s="177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78" t="s">
        <v>281</v>
      </c>
      <c r="AT361" s="178" t="s">
        <v>360</v>
      </c>
      <c r="AU361" s="178" t="s">
        <v>145</v>
      </c>
      <c r="AY361" s="18" t="s">
        <v>137</v>
      </c>
      <c r="BE361" s="179">
        <f>IF(N361="základní",J361,0)</f>
        <v>0</v>
      </c>
      <c r="BF361" s="179">
        <f>IF(N361="snížená",J361,0)</f>
        <v>0</v>
      </c>
      <c r="BG361" s="179">
        <f>IF(N361="zákl. přenesená",J361,0)</f>
        <v>0</v>
      </c>
      <c r="BH361" s="179">
        <f>IF(N361="sníž. přenesená",J361,0)</f>
        <v>0</v>
      </c>
      <c r="BI361" s="179">
        <f>IF(N361="nulová",J361,0)</f>
        <v>0</v>
      </c>
      <c r="BJ361" s="18" t="s">
        <v>145</v>
      </c>
      <c r="BK361" s="179">
        <f>ROUND(I361*H361,2)</f>
        <v>0</v>
      </c>
      <c r="BL361" s="18" t="s">
        <v>213</v>
      </c>
      <c r="BM361" s="178" t="s">
        <v>898</v>
      </c>
    </row>
    <row r="362" s="2" customFormat="1" ht="16.5" customHeight="1">
      <c r="A362" s="37"/>
      <c r="B362" s="165"/>
      <c r="C362" s="204" t="s">
        <v>899</v>
      </c>
      <c r="D362" s="204" t="s">
        <v>360</v>
      </c>
      <c r="E362" s="205" t="s">
        <v>900</v>
      </c>
      <c r="F362" s="206" t="s">
        <v>901</v>
      </c>
      <c r="G362" s="207" t="s">
        <v>639</v>
      </c>
      <c r="H362" s="208">
        <v>4</v>
      </c>
      <c r="I362" s="209"/>
      <c r="J362" s="210">
        <f>ROUND(I362*H362,2)</f>
        <v>0</v>
      </c>
      <c r="K362" s="211"/>
      <c r="L362" s="212"/>
      <c r="M362" s="213" t="s">
        <v>1</v>
      </c>
      <c r="N362" s="214" t="s">
        <v>39</v>
      </c>
      <c r="O362" s="76"/>
      <c r="P362" s="176">
        <f>O362*H362</f>
        <v>0</v>
      </c>
      <c r="Q362" s="176">
        <v>0.0072110000000000004</v>
      </c>
      <c r="R362" s="176">
        <f>Q362*H362</f>
        <v>0.028844000000000002</v>
      </c>
      <c r="S362" s="176">
        <v>0</v>
      </c>
      <c r="T362" s="177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78" t="s">
        <v>281</v>
      </c>
      <c r="AT362" s="178" t="s">
        <v>360</v>
      </c>
      <c r="AU362" s="178" t="s">
        <v>145</v>
      </c>
      <c r="AY362" s="18" t="s">
        <v>137</v>
      </c>
      <c r="BE362" s="179">
        <f>IF(N362="základní",J362,0)</f>
        <v>0</v>
      </c>
      <c r="BF362" s="179">
        <f>IF(N362="snížená",J362,0)</f>
        <v>0</v>
      </c>
      <c r="BG362" s="179">
        <f>IF(N362="zákl. přenesená",J362,0)</f>
        <v>0</v>
      </c>
      <c r="BH362" s="179">
        <f>IF(N362="sníž. přenesená",J362,0)</f>
        <v>0</v>
      </c>
      <c r="BI362" s="179">
        <f>IF(N362="nulová",J362,0)</f>
        <v>0</v>
      </c>
      <c r="BJ362" s="18" t="s">
        <v>145</v>
      </c>
      <c r="BK362" s="179">
        <f>ROUND(I362*H362,2)</f>
        <v>0</v>
      </c>
      <c r="BL362" s="18" t="s">
        <v>213</v>
      </c>
      <c r="BM362" s="178" t="s">
        <v>902</v>
      </c>
    </row>
    <row r="363" s="2" customFormat="1" ht="16.5" customHeight="1">
      <c r="A363" s="37"/>
      <c r="B363" s="165"/>
      <c r="C363" s="204" t="s">
        <v>903</v>
      </c>
      <c r="D363" s="204" t="s">
        <v>360</v>
      </c>
      <c r="E363" s="205" t="s">
        <v>904</v>
      </c>
      <c r="F363" s="206" t="s">
        <v>905</v>
      </c>
      <c r="G363" s="207" t="s">
        <v>639</v>
      </c>
      <c r="H363" s="208">
        <v>16</v>
      </c>
      <c r="I363" s="209"/>
      <c r="J363" s="210">
        <f>ROUND(I363*H363,2)</f>
        <v>0</v>
      </c>
      <c r="K363" s="211"/>
      <c r="L363" s="212"/>
      <c r="M363" s="213" t="s">
        <v>1</v>
      </c>
      <c r="N363" s="214" t="s">
        <v>39</v>
      </c>
      <c r="O363" s="76"/>
      <c r="P363" s="176">
        <f>O363*H363</f>
        <v>0</v>
      </c>
      <c r="Q363" s="176">
        <v>0.0072110000000000004</v>
      </c>
      <c r="R363" s="176">
        <f>Q363*H363</f>
        <v>0.11537600000000001</v>
      </c>
      <c r="S363" s="176">
        <v>0</v>
      </c>
      <c r="T363" s="17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78" t="s">
        <v>281</v>
      </c>
      <c r="AT363" s="178" t="s">
        <v>360</v>
      </c>
      <c r="AU363" s="178" t="s">
        <v>145</v>
      </c>
      <c r="AY363" s="18" t="s">
        <v>137</v>
      </c>
      <c r="BE363" s="179">
        <f>IF(N363="základní",J363,0)</f>
        <v>0</v>
      </c>
      <c r="BF363" s="179">
        <f>IF(N363="snížená",J363,0)</f>
        <v>0</v>
      </c>
      <c r="BG363" s="179">
        <f>IF(N363="zákl. přenesená",J363,0)</f>
        <v>0</v>
      </c>
      <c r="BH363" s="179">
        <f>IF(N363="sníž. přenesená",J363,0)</f>
        <v>0</v>
      </c>
      <c r="BI363" s="179">
        <f>IF(N363="nulová",J363,0)</f>
        <v>0</v>
      </c>
      <c r="BJ363" s="18" t="s">
        <v>145</v>
      </c>
      <c r="BK363" s="179">
        <f>ROUND(I363*H363,2)</f>
        <v>0</v>
      </c>
      <c r="BL363" s="18" t="s">
        <v>213</v>
      </c>
      <c r="BM363" s="178" t="s">
        <v>906</v>
      </c>
    </row>
    <row r="364" s="2" customFormat="1" ht="16.5" customHeight="1">
      <c r="A364" s="37"/>
      <c r="B364" s="165"/>
      <c r="C364" s="204" t="s">
        <v>907</v>
      </c>
      <c r="D364" s="204" t="s">
        <v>360</v>
      </c>
      <c r="E364" s="205" t="s">
        <v>908</v>
      </c>
      <c r="F364" s="206" t="s">
        <v>909</v>
      </c>
      <c r="G364" s="207" t="s">
        <v>639</v>
      </c>
      <c r="H364" s="208">
        <v>4</v>
      </c>
      <c r="I364" s="209"/>
      <c r="J364" s="210">
        <f>ROUND(I364*H364,2)</f>
        <v>0</v>
      </c>
      <c r="K364" s="211"/>
      <c r="L364" s="212"/>
      <c r="M364" s="213" t="s">
        <v>1</v>
      </c>
      <c r="N364" s="214" t="s">
        <v>39</v>
      </c>
      <c r="O364" s="76"/>
      <c r="P364" s="176">
        <f>O364*H364</f>
        <v>0</v>
      </c>
      <c r="Q364" s="176">
        <v>0.0072110000000000004</v>
      </c>
      <c r="R364" s="176">
        <f>Q364*H364</f>
        <v>0.028844000000000002</v>
      </c>
      <c r="S364" s="176">
        <v>0</v>
      </c>
      <c r="T364" s="177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78" t="s">
        <v>281</v>
      </c>
      <c r="AT364" s="178" t="s">
        <v>360</v>
      </c>
      <c r="AU364" s="178" t="s">
        <v>145</v>
      </c>
      <c r="AY364" s="18" t="s">
        <v>137</v>
      </c>
      <c r="BE364" s="179">
        <f>IF(N364="základní",J364,0)</f>
        <v>0</v>
      </c>
      <c r="BF364" s="179">
        <f>IF(N364="snížená",J364,0)</f>
        <v>0</v>
      </c>
      <c r="BG364" s="179">
        <f>IF(N364="zákl. přenesená",J364,0)</f>
        <v>0</v>
      </c>
      <c r="BH364" s="179">
        <f>IF(N364="sníž. přenesená",J364,0)</f>
        <v>0</v>
      </c>
      <c r="BI364" s="179">
        <f>IF(N364="nulová",J364,0)</f>
        <v>0</v>
      </c>
      <c r="BJ364" s="18" t="s">
        <v>145</v>
      </c>
      <c r="BK364" s="179">
        <f>ROUND(I364*H364,2)</f>
        <v>0</v>
      </c>
      <c r="BL364" s="18" t="s">
        <v>213</v>
      </c>
      <c r="BM364" s="178" t="s">
        <v>910</v>
      </c>
    </row>
    <row r="365" s="2" customFormat="1" ht="16.5" customHeight="1">
      <c r="A365" s="37"/>
      <c r="B365" s="165"/>
      <c r="C365" s="204" t="s">
        <v>911</v>
      </c>
      <c r="D365" s="204" t="s">
        <v>360</v>
      </c>
      <c r="E365" s="205" t="s">
        <v>912</v>
      </c>
      <c r="F365" s="206" t="s">
        <v>913</v>
      </c>
      <c r="G365" s="207" t="s">
        <v>639</v>
      </c>
      <c r="H365" s="208">
        <v>16</v>
      </c>
      <c r="I365" s="209"/>
      <c r="J365" s="210">
        <f>ROUND(I365*H365,2)</f>
        <v>0</v>
      </c>
      <c r="K365" s="211"/>
      <c r="L365" s="212"/>
      <c r="M365" s="213" t="s">
        <v>1</v>
      </c>
      <c r="N365" s="214" t="s">
        <v>39</v>
      </c>
      <c r="O365" s="76"/>
      <c r="P365" s="176">
        <f>O365*H365</f>
        <v>0</v>
      </c>
      <c r="Q365" s="176">
        <v>0.0072110000000000004</v>
      </c>
      <c r="R365" s="176">
        <f>Q365*H365</f>
        <v>0.11537600000000001</v>
      </c>
      <c r="S365" s="176">
        <v>0</v>
      </c>
      <c r="T365" s="177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78" t="s">
        <v>281</v>
      </c>
      <c r="AT365" s="178" t="s">
        <v>360</v>
      </c>
      <c r="AU365" s="178" t="s">
        <v>145</v>
      </c>
      <c r="AY365" s="18" t="s">
        <v>137</v>
      </c>
      <c r="BE365" s="179">
        <f>IF(N365="základní",J365,0)</f>
        <v>0</v>
      </c>
      <c r="BF365" s="179">
        <f>IF(N365="snížená",J365,0)</f>
        <v>0</v>
      </c>
      <c r="BG365" s="179">
        <f>IF(N365="zákl. přenesená",J365,0)</f>
        <v>0</v>
      </c>
      <c r="BH365" s="179">
        <f>IF(N365="sníž. přenesená",J365,0)</f>
        <v>0</v>
      </c>
      <c r="BI365" s="179">
        <f>IF(N365="nulová",J365,0)</f>
        <v>0</v>
      </c>
      <c r="BJ365" s="18" t="s">
        <v>145</v>
      </c>
      <c r="BK365" s="179">
        <f>ROUND(I365*H365,2)</f>
        <v>0</v>
      </c>
      <c r="BL365" s="18" t="s">
        <v>213</v>
      </c>
      <c r="BM365" s="178" t="s">
        <v>914</v>
      </c>
    </row>
    <row r="366" s="2" customFormat="1" ht="16.5" customHeight="1">
      <c r="A366" s="37"/>
      <c r="B366" s="165"/>
      <c r="C366" s="204" t="s">
        <v>915</v>
      </c>
      <c r="D366" s="204" t="s">
        <v>360</v>
      </c>
      <c r="E366" s="205" t="s">
        <v>916</v>
      </c>
      <c r="F366" s="206" t="s">
        <v>917</v>
      </c>
      <c r="G366" s="207" t="s">
        <v>263</v>
      </c>
      <c r="H366" s="208">
        <v>1</v>
      </c>
      <c r="I366" s="209"/>
      <c r="J366" s="210">
        <f>ROUND(I366*H366,2)</f>
        <v>0</v>
      </c>
      <c r="K366" s="211"/>
      <c r="L366" s="212"/>
      <c r="M366" s="213" t="s">
        <v>1</v>
      </c>
      <c r="N366" s="214" t="s">
        <v>39</v>
      </c>
      <c r="O366" s="76"/>
      <c r="P366" s="176">
        <f>O366*H366</f>
        <v>0</v>
      </c>
      <c r="Q366" s="176">
        <v>0.00046999999999999999</v>
      </c>
      <c r="R366" s="176">
        <f>Q366*H366</f>
        <v>0.00046999999999999999</v>
      </c>
      <c r="S366" s="176">
        <v>0</v>
      </c>
      <c r="T366" s="177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78" t="s">
        <v>281</v>
      </c>
      <c r="AT366" s="178" t="s">
        <v>360</v>
      </c>
      <c r="AU366" s="178" t="s">
        <v>145</v>
      </c>
      <c r="AY366" s="18" t="s">
        <v>137</v>
      </c>
      <c r="BE366" s="179">
        <f>IF(N366="základní",J366,0)</f>
        <v>0</v>
      </c>
      <c r="BF366" s="179">
        <f>IF(N366="snížená",J366,0)</f>
        <v>0</v>
      </c>
      <c r="BG366" s="179">
        <f>IF(N366="zákl. přenesená",J366,0)</f>
        <v>0</v>
      </c>
      <c r="BH366" s="179">
        <f>IF(N366="sníž. přenesená",J366,0)</f>
        <v>0</v>
      </c>
      <c r="BI366" s="179">
        <f>IF(N366="nulová",J366,0)</f>
        <v>0</v>
      </c>
      <c r="BJ366" s="18" t="s">
        <v>145</v>
      </c>
      <c r="BK366" s="179">
        <f>ROUND(I366*H366,2)</f>
        <v>0</v>
      </c>
      <c r="BL366" s="18" t="s">
        <v>213</v>
      </c>
      <c r="BM366" s="178" t="s">
        <v>918</v>
      </c>
    </row>
    <row r="367" s="2" customFormat="1" ht="24.15" customHeight="1">
      <c r="A367" s="37"/>
      <c r="B367" s="165"/>
      <c r="C367" s="166" t="s">
        <v>919</v>
      </c>
      <c r="D367" s="166" t="s">
        <v>140</v>
      </c>
      <c r="E367" s="167" t="s">
        <v>920</v>
      </c>
      <c r="F367" s="168" t="s">
        <v>921</v>
      </c>
      <c r="G367" s="169" t="s">
        <v>263</v>
      </c>
      <c r="H367" s="170">
        <v>1</v>
      </c>
      <c r="I367" s="171"/>
      <c r="J367" s="172">
        <f>ROUND(I367*H367,2)</f>
        <v>0</v>
      </c>
      <c r="K367" s="173"/>
      <c r="L367" s="38"/>
      <c r="M367" s="174" t="s">
        <v>1</v>
      </c>
      <c r="N367" s="175" t="s">
        <v>39</v>
      </c>
      <c r="O367" s="76"/>
      <c r="P367" s="176">
        <f>O367*H367</f>
        <v>0</v>
      </c>
      <c r="Q367" s="176">
        <v>0</v>
      </c>
      <c r="R367" s="176">
        <f>Q367*H367</f>
        <v>0</v>
      </c>
      <c r="S367" s="176">
        <v>0</v>
      </c>
      <c r="T367" s="177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78" t="s">
        <v>213</v>
      </c>
      <c r="AT367" s="178" t="s">
        <v>140</v>
      </c>
      <c r="AU367" s="178" t="s">
        <v>145</v>
      </c>
      <c r="AY367" s="18" t="s">
        <v>137</v>
      </c>
      <c r="BE367" s="179">
        <f>IF(N367="základní",J367,0)</f>
        <v>0</v>
      </c>
      <c r="BF367" s="179">
        <f>IF(N367="snížená",J367,0)</f>
        <v>0</v>
      </c>
      <c r="BG367" s="179">
        <f>IF(N367="zákl. přenesená",J367,0)</f>
        <v>0</v>
      </c>
      <c r="BH367" s="179">
        <f>IF(N367="sníž. přenesená",J367,0)</f>
        <v>0</v>
      </c>
      <c r="BI367" s="179">
        <f>IF(N367="nulová",J367,0)</f>
        <v>0</v>
      </c>
      <c r="BJ367" s="18" t="s">
        <v>145</v>
      </c>
      <c r="BK367" s="179">
        <f>ROUND(I367*H367,2)</f>
        <v>0</v>
      </c>
      <c r="BL367" s="18" t="s">
        <v>213</v>
      </c>
      <c r="BM367" s="178" t="s">
        <v>922</v>
      </c>
    </row>
    <row r="368" s="2" customFormat="1" ht="16.5" customHeight="1">
      <c r="A368" s="37"/>
      <c r="B368" s="165"/>
      <c r="C368" s="204" t="s">
        <v>923</v>
      </c>
      <c r="D368" s="204" t="s">
        <v>360</v>
      </c>
      <c r="E368" s="205" t="s">
        <v>924</v>
      </c>
      <c r="F368" s="206" t="s">
        <v>925</v>
      </c>
      <c r="G368" s="207" t="s">
        <v>263</v>
      </c>
      <c r="H368" s="208">
        <v>1</v>
      </c>
      <c r="I368" s="209"/>
      <c r="J368" s="210">
        <f>ROUND(I368*H368,2)</f>
        <v>0</v>
      </c>
      <c r="K368" s="211"/>
      <c r="L368" s="212"/>
      <c r="M368" s="213" t="s">
        <v>1</v>
      </c>
      <c r="N368" s="214" t="s">
        <v>39</v>
      </c>
      <c r="O368" s="76"/>
      <c r="P368" s="176">
        <f>O368*H368</f>
        <v>0</v>
      </c>
      <c r="Q368" s="176">
        <v>0.00040000000000000002</v>
      </c>
      <c r="R368" s="176">
        <f>Q368*H368</f>
        <v>0.00040000000000000002</v>
      </c>
      <c r="S368" s="176">
        <v>0</v>
      </c>
      <c r="T368" s="17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78" t="s">
        <v>281</v>
      </c>
      <c r="AT368" s="178" t="s">
        <v>360</v>
      </c>
      <c r="AU368" s="178" t="s">
        <v>145</v>
      </c>
      <c r="AY368" s="18" t="s">
        <v>137</v>
      </c>
      <c r="BE368" s="179">
        <f>IF(N368="základní",J368,0)</f>
        <v>0</v>
      </c>
      <c r="BF368" s="179">
        <f>IF(N368="snížená",J368,0)</f>
        <v>0</v>
      </c>
      <c r="BG368" s="179">
        <f>IF(N368="zákl. přenesená",J368,0)</f>
        <v>0</v>
      </c>
      <c r="BH368" s="179">
        <f>IF(N368="sníž. přenesená",J368,0)</f>
        <v>0</v>
      </c>
      <c r="BI368" s="179">
        <f>IF(N368="nulová",J368,0)</f>
        <v>0</v>
      </c>
      <c r="BJ368" s="18" t="s">
        <v>145</v>
      </c>
      <c r="BK368" s="179">
        <f>ROUND(I368*H368,2)</f>
        <v>0</v>
      </c>
      <c r="BL368" s="18" t="s">
        <v>213</v>
      </c>
      <c r="BM368" s="178" t="s">
        <v>926</v>
      </c>
    </row>
    <row r="369" s="12" customFormat="1" ht="22.8" customHeight="1">
      <c r="A369" s="12"/>
      <c r="B369" s="152"/>
      <c r="C369" s="12"/>
      <c r="D369" s="153" t="s">
        <v>72</v>
      </c>
      <c r="E369" s="163" t="s">
        <v>927</v>
      </c>
      <c r="F369" s="163" t="s">
        <v>928</v>
      </c>
      <c r="G369" s="12"/>
      <c r="H369" s="12"/>
      <c r="I369" s="155"/>
      <c r="J369" s="164">
        <f>BK369</f>
        <v>0</v>
      </c>
      <c r="K369" s="12"/>
      <c r="L369" s="152"/>
      <c r="M369" s="157"/>
      <c r="N369" s="158"/>
      <c r="O369" s="158"/>
      <c r="P369" s="159">
        <f>SUM(P370:P376)</f>
        <v>0</v>
      </c>
      <c r="Q369" s="158"/>
      <c r="R369" s="159">
        <f>SUM(R370:R376)</f>
        <v>0.014999999999999999</v>
      </c>
      <c r="S369" s="158"/>
      <c r="T369" s="160">
        <f>SUM(T370:T376)</f>
        <v>0.002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53" t="s">
        <v>145</v>
      </c>
      <c r="AT369" s="161" t="s">
        <v>72</v>
      </c>
      <c r="AU369" s="161" t="s">
        <v>78</v>
      </c>
      <c r="AY369" s="153" t="s">
        <v>137</v>
      </c>
      <c r="BK369" s="162">
        <f>SUM(BK370:BK376)</f>
        <v>0</v>
      </c>
    </row>
    <row r="370" s="2" customFormat="1" ht="24.15" customHeight="1">
      <c r="A370" s="37"/>
      <c r="B370" s="165"/>
      <c r="C370" s="166" t="s">
        <v>929</v>
      </c>
      <c r="D370" s="166" t="s">
        <v>140</v>
      </c>
      <c r="E370" s="167" t="s">
        <v>930</v>
      </c>
      <c r="F370" s="168" t="s">
        <v>931</v>
      </c>
      <c r="G370" s="169" t="s">
        <v>263</v>
      </c>
      <c r="H370" s="170">
        <v>2</v>
      </c>
      <c r="I370" s="171"/>
      <c r="J370" s="172">
        <f>ROUND(I370*H370,2)</f>
        <v>0</v>
      </c>
      <c r="K370" s="173"/>
      <c r="L370" s="38"/>
      <c r="M370" s="174" t="s">
        <v>1</v>
      </c>
      <c r="N370" s="175" t="s">
        <v>39</v>
      </c>
      <c r="O370" s="76"/>
      <c r="P370" s="176">
        <f>O370*H370</f>
        <v>0</v>
      </c>
      <c r="Q370" s="176">
        <v>0</v>
      </c>
      <c r="R370" s="176">
        <f>Q370*H370</f>
        <v>0</v>
      </c>
      <c r="S370" s="176">
        <v>0.001</v>
      </c>
      <c r="T370" s="177">
        <f>S370*H370</f>
        <v>0.002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78" t="s">
        <v>213</v>
      </c>
      <c r="AT370" s="178" t="s">
        <v>140</v>
      </c>
      <c r="AU370" s="178" t="s">
        <v>145</v>
      </c>
      <c r="AY370" s="18" t="s">
        <v>137</v>
      </c>
      <c r="BE370" s="179">
        <f>IF(N370="základní",J370,0)</f>
        <v>0</v>
      </c>
      <c r="BF370" s="179">
        <f>IF(N370="snížená",J370,0)</f>
        <v>0</v>
      </c>
      <c r="BG370" s="179">
        <f>IF(N370="zákl. přenesená",J370,0)</f>
        <v>0</v>
      </c>
      <c r="BH370" s="179">
        <f>IF(N370="sníž. přenesená",J370,0)</f>
        <v>0</v>
      </c>
      <c r="BI370" s="179">
        <f>IF(N370="nulová",J370,0)</f>
        <v>0</v>
      </c>
      <c r="BJ370" s="18" t="s">
        <v>145</v>
      </c>
      <c r="BK370" s="179">
        <f>ROUND(I370*H370,2)</f>
        <v>0</v>
      </c>
      <c r="BL370" s="18" t="s">
        <v>213</v>
      </c>
      <c r="BM370" s="178" t="s">
        <v>932</v>
      </c>
    </row>
    <row r="371" s="2" customFormat="1" ht="37.8" customHeight="1">
      <c r="A371" s="37"/>
      <c r="B371" s="165"/>
      <c r="C371" s="166" t="s">
        <v>933</v>
      </c>
      <c r="D371" s="166" t="s">
        <v>140</v>
      </c>
      <c r="E371" s="167" t="s">
        <v>934</v>
      </c>
      <c r="F371" s="168" t="s">
        <v>935</v>
      </c>
      <c r="G371" s="169" t="s">
        <v>263</v>
      </c>
      <c r="H371" s="170">
        <v>2</v>
      </c>
      <c r="I371" s="171"/>
      <c r="J371" s="172">
        <f>ROUND(I371*H371,2)</f>
        <v>0</v>
      </c>
      <c r="K371" s="173"/>
      <c r="L371" s="38"/>
      <c r="M371" s="174" t="s">
        <v>1</v>
      </c>
      <c r="N371" s="175" t="s">
        <v>39</v>
      </c>
      <c r="O371" s="76"/>
      <c r="P371" s="176">
        <f>O371*H371</f>
        <v>0</v>
      </c>
      <c r="Q371" s="176">
        <v>0</v>
      </c>
      <c r="R371" s="176">
        <f>Q371*H371</f>
        <v>0</v>
      </c>
      <c r="S371" s="176">
        <v>0</v>
      </c>
      <c r="T371" s="17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78" t="s">
        <v>213</v>
      </c>
      <c r="AT371" s="178" t="s">
        <v>140</v>
      </c>
      <c r="AU371" s="178" t="s">
        <v>145</v>
      </c>
      <c r="AY371" s="18" t="s">
        <v>137</v>
      </c>
      <c r="BE371" s="179">
        <f>IF(N371="základní",J371,0)</f>
        <v>0</v>
      </c>
      <c r="BF371" s="179">
        <f>IF(N371="snížená",J371,0)</f>
        <v>0</v>
      </c>
      <c r="BG371" s="179">
        <f>IF(N371="zákl. přenesená",J371,0)</f>
        <v>0</v>
      </c>
      <c r="BH371" s="179">
        <f>IF(N371="sníž. přenesená",J371,0)</f>
        <v>0</v>
      </c>
      <c r="BI371" s="179">
        <f>IF(N371="nulová",J371,0)</f>
        <v>0</v>
      </c>
      <c r="BJ371" s="18" t="s">
        <v>145</v>
      </c>
      <c r="BK371" s="179">
        <f>ROUND(I371*H371,2)</f>
        <v>0</v>
      </c>
      <c r="BL371" s="18" t="s">
        <v>213</v>
      </c>
      <c r="BM371" s="178" t="s">
        <v>936</v>
      </c>
    </row>
    <row r="372" s="2" customFormat="1" ht="16.5" customHeight="1">
      <c r="A372" s="37"/>
      <c r="B372" s="165"/>
      <c r="C372" s="204" t="s">
        <v>937</v>
      </c>
      <c r="D372" s="204" t="s">
        <v>360</v>
      </c>
      <c r="E372" s="205" t="s">
        <v>938</v>
      </c>
      <c r="F372" s="206" t="s">
        <v>939</v>
      </c>
      <c r="G372" s="207" t="s">
        <v>263</v>
      </c>
      <c r="H372" s="208">
        <v>2</v>
      </c>
      <c r="I372" s="209"/>
      <c r="J372" s="210">
        <f>ROUND(I372*H372,2)</f>
        <v>0</v>
      </c>
      <c r="K372" s="211"/>
      <c r="L372" s="212"/>
      <c r="M372" s="213" t="s">
        <v>1</v>
      </c>
      <c r="N372" s="214" t="s">
        <v>39</v>
      </c>
      <c r="O372" s="76"/>
      <c r="P372" s="176">
        <f>O372*H372</f>
        <v>0</v>
      </c>
      <c r="Q372" s="176">
        <v>0.0054999999999999997</v>
      </c>
      <c r="R372" s="176">
        <f>Q372*H372</f>
        <v>0.010999999999999999</v>
      </c>
      <c r="S372" s="176">
        <v>0</v>
      </c>
      <c r="T372" s="177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78" t="s">
        <v>281</v>
      </c>
      <c r="AT372" s="178" t="s">
        <v>360</v>
      </c>
      <c r="AU372" s="178" t="s">
        <v>145</v>
      </c>
      <c r="AY372" s="18" t="s">
        <v>137</v>
      </c>
      <c r="BE372" s="179">
        <f>IF(N372="základní",J372,0)</f>
        <v>0</v>
      </c>
      <c r="BF372" s="179">
        <f>IF(N372="snížená",J372,0)</f>
        <v>0</v>
      </c>
      <c r="BG372" s="179">
        <f>IF(N372="zákl. přenesená",J372,0)</f>
        <v>0</v>
      </c>
      <c r="BH372" s="179">
        <f>IF(N372="sníž. přenesená",J372,0)</f>
        <v>0</v>
      </c>
      <c r="BI372" s="179">
        <f>IF(N372="nulová",J372,0)</f>
        <v>0</v>
      </c>
      <c r="BJ372" s="18" t="s">
        <v>145</v>
      </c>
      <c r="BK372" s="179">
        <f>ROUND(I372*H372,2)</f>
        <v>0</v>
      </c>
      <c r="BL372" s="18" t="s">
        <v>213</v>
      </c>
      <c r="BM372" s="178" t="s">
        <v>940</v>
      </c>
    </row>
    <row r="373" s="2" customFormat="1" ht="21.75" customHeight="1">
      <c r="A373" s="37"/>
      <c r="B373" s="165"/>
      <c r="C373" s="166" t="s">
        <v>941</v>
      </c>
      <c r="D373" s="166" t="s">
        <v>140</v>
      </c>
      <c r="E373" s="167" t="s">
        <v>942</v>
      </c>
      <c r="F373" s="168" t="s">
        <v>943</v>
      </c>
      <c r="G373" s="169" t="s">
        <v>263</v>
      </c>
      <c r="H373" s="170">
        <v>1</v>
      </c>
      <c r="I373" s="171"/>
      <c r="J373" s="172">
        <f>ROUND(I373*H373,2)</f>
        <v>0</v>
      </c>
      <c r="K373" s="173"/>
      <c r="L373" s="38"/>
      <c r="M373" s="174" t="s">
        <v>1</v>
      </c>
      <c r="N373" s="175" t="s">
        <v>39</v>
      </c>
      <c r="O373" s="76"/>
      <c r="P373" s="176">
        <f>O373*H373</f>
        <v>0</v>
      </c>
      <c r="Q373" s="176">
        <v>0</v>
      </c>
      <c r="R373" s="176">
        <f>Q373*H373</f>
        <v>0</v>
      </c>
      <c r="S373" s="176">
        <v>0</v>
      </c>
      <c r="T373" s="177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78" t="s">
        <v>213</v>
      </c>
      <c r="AT373" s="178" t="s">
        <v>140</v>
      </c>
      <c r="AU373" s="178" t="s">
        <v>145</v>
      </c>
      <c r="AY373" s="18" t="s">
        <v>137</v>
      </c>
      <c r="BE373" s="179">
        <f>IF(N373="základní",J373,0)</f>
        <v>0</v>
      </c>
      <c r="BF373" s="179">
        <f>IF(N373="snížená",J373,0)</f>
        <v>0</v>
      </c>
      <c r="BG373" s="179">
        <f>IF(N373="zákl. přenesená",J373,0)</f>
        <v>0</v>
      </c>
      <c r="BH373" s="179">
        <f>IF(N373="sníž. přenesená",J373,0)</f>
        <v>0</v>
      </c>
      <c r="BI373" s="179">
        <f>IF(N373="nulová",J373,0)</f>
        <v>0</v>
      </c>
      <c r="BJ373" s="18" t="s">
        <v>145</v>
      </c>
      <c r="BK373" s="179">
        <f>ROUND(I373*H373,2)</f>
        <v>0</v>
      </c>
      <c r="BL373" s="18" t="s">
        <v>213</v>
      </c>
      <c r="BM373" s="178" t="s">
        <v>944</v>
      </c>
    </row>
    <row r="374" s="2" customFormat="1" ht="24.15" customHeight="1">
      <c r="A374" s="37"/>
      <c r="B374" s="165"/>
      <c r="C374" s="204" t="s">
        <v>945</v>
      </c>
      <c r="D374" s="204" t="s">
        <v>360</v>
      </c>
      <c r="E374" s="205" t="s">
        <v>946</v>
      </c>
      <c r="F374" s="206" t="s">
        <v>947</v>
      </c>
      <c r="G374" s="207" t="s">
        <v>263</v>
      </c>
      <c r="H374" s="208">
        <v>1</v>
      </c>
      <c r="I374" s="209"/>
      <c r="J374" s="210">
        <f>ROUND(I374*H374,2)</f>
        <v>0</v>
      </c>
      <c r="K374" s="211"/>
      <c r="L374" s="212"/>
      <c r="M374" s="213" t="s">
        <v>1</v>
      </c>
      <c r="N374" s="214" t="s">
        <v>39</v>
      </c>
      <c r="O374" s="76"/>
      <c r="P374" s="176">
        <f>O374*H374</f>
        <v>0</v>
      </c>
      <c r="Q374" s="176">
        <v>0.0040000000000000001</v>
      </c>
      <c r="R374" s="176">
        <f>Q374*H374</f>
        <v>0.0040000000000000001</v>
      </c>
      <c r="S374" s="176">
        <v>0</v>
      </c>
      <c r="T374" s="177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78" t="s">
        <v>281</v>
      </c>
      <c r="AT374" s="178" t="s">
        <v>360</v>
      </c>
      <c r="AU374" s="178" t="s">
        <v>145</v>
      </c>
      <c r="AY374" s="18" t="s">
        <v>137</v>
      </c>
      <c r="BE374" s="179">
        <f>IF(N374="základní",J374,0)</f>
        <v>0</v>
      </c>
      <c r="BF374" s="179">
        <f>IF(N374="snížená",J374,0)</f>
        <v>0</v>
      </c>
      <c r="BG374" s="179">
        <f>IF(N374="zákl. přenesená",J374,0)</f>
        <v>0</v>
      </c>
      <c r="BH374" s="179">
        <f>IF(N374="sníž. přenesená",J374,0)</f>
        <v>0</v>
      </c>
      <c r="BI374" s="179">
        <f>IF(N374="nulová",J374,0)</f>
        <v>0</v>
      </c>
      <c r="BJ374" s="18" t="s">
        <v>145</v>
      </c>
      <c r="BK374" s="179">
        <f>ROUND(I374*H374,2)</f>
        <v>0</v>
      </c>
      <c r="BL374" s="18" t="s">
        <v>213</v>
      </c>
      <c r="BM374" s="178" t="s">
        <v>948</v>
      </c>
    </row>
    <row r="375" s="2" customFormat="1" ht="16.5" customHeight="1">
      <c r="A375" s="37"/>
      <c r="B375" s="165"/>
      <c r="C375" s="166" t="s">
        <v>949</v>
      </c>
      <c r="D375" s="166" t="s">
        <v>140</v>
      </c>
      <c r="E375" s="167" t="s">
        <v>950</v>
      </c>
      <c r="F375" s="168" t="s">
        <v>951</v>
      </c>
      <c r="G375" s="169" t="s">
        <v>263</v>
      </c>
      <c r="H375" s="170">
        <v>2</v>
      </c>
      <c r="I375" s="171"/>
      <c r="J375" s="172">
        <f>ROUND(I375*H375,2)</f>
        <v>0</v>
      </c>
      <c r="K375" s="173"/>
      <c r="L375" s="38"/>
      <c r="M375" s="174" t="s">
        <v>1</v>
      </c>
      <c r="N375" s="175" t="s">
        <v>39</v>
      </c>
      <c r="O375" s="76"/>
      <c r="P375" s="176">
        <f>O375*H375</f>
        <v>0</v>
      </c>
      <c r="Q375" s="176">
        <v>0</v>
      </c>
      <c r="R375" s="176">
        <f>Q375*H375</f>
        <v>0</v>
      </c>
      <c r="S375" s="176">
        <v>0</v>
      </c>
      <c r="T375" s="177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78" t="s">
        <v>213</v>
      </c>
      <c r="AT375" s="178" t="s">
        <v>140</v>
      </c>
      <c r="AU375" s="178" t="s">
        <v>145</v>
      </c>
      <c r="AY375" s="18" t="s">
        <v>137</v>
      </c>
      <c r="BE375" s="179">
        <f>IF(N375="základní",J375,0)</f>
        <v>0</v>
      </c>
      <c r="BF375" s="179">
        <f>IF(N375="snížená",J375,0)</f>
        <v>0</v>
      </c>
      <c r="BG375" s="179">
        <f>IF(N375="zákl. přenesená",J375,0)</f>
        <v>0</v>
      </c>
      <c r="BH375" s="179">
        <f>IF(N375="sníž. přenesená",J375,0)</f>
        <v>0</v>
      </c>
      <c r="BI375" s="179">
        <f>IF(N375="nulová",J375,0)</f>
        <v>0</v>
      </c>
      <c r="BJ375" s="18" t="s">
        <v>145</v>
      </c>
      <c r="BK375" s="179">
        <f>ROUND(I375*H375,2)</f>
        <v>0</v>
      </c>
      <c r="BL375" s="18" t="s">
        <v>213</v>
      </c>
      <c r="BM375" s="178" t="s">
        <v>952</v>
      </c>
    </row>
    <row r="376" s="2" customFormat="1" ht="16.5" customHeight="1">
      <c r="A376" s="37"/>
      <c r="B376" s="165"/>
      <c r="C376" s="204" t="s">
        <v>953</v>
      </c>
      <c r="D376" s="204" t="s">
        <v>360</v>
      </c>
      <c r="E376" s="205" t="s">
        <v>954</v>
      </c>
      <c r="F376" s="206" t="s">
        <v>955</v>
      </c>
      <c r="G376" s="207" t="s">
        <v>639</v>
      </c>
      <c r="H376" s="208">
        <v>2</v>
      </c>
      <c r="I376" s="209"/>
      <c r="J376" s="210">
        <f>ROUND(I376*H376,2)</f>
        <v>0</v>
      </c>
      <c r="K376" s="211"/>
      <c r="L376" s="212"/>
      <c r="M376" s="213" t="s">
        <v>1</v>
      </c>
      <c r="N376" s="214" t="s">
        <v>39</v>
      </c>
      <c r="O376" s="76"/>
      <c r="P376" s="176">
        <f>O376*H376</f>
        <v>0</v>
      </c>
      <c r="Q376" s="176">
        <v>0</v>
      </c>
      <c r="R376" s="176">
        <f>Q376*H376</f>
        <v>0</v>
      </c>
      <c r="S376" s="176">
        <v>0</v>
      </c>
      <c r="T376" s="17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78" t="s">
        <v>281</v>
      </c>
      <c r="AT376" s="178" t="s">
        <v>360</v>
      </c>
      <c r="AU376" s="178" t="s">
        <v>145</v>
      </c>
      <c r="AY376" s="18" t="s">
        <v>137</v>
      </c>
      <c r="BE376" s="179">
        <f>IF(N376="základní",J376,0)</f>
        <v>0</v>
      </c>
      <c r="BF376" s="179">
        <f>IF(N376="snížená",J376,0)</f>
        <v>0</v>
      </c>
      <c r="BG376" s="179">
        <f>IF(N376="zákl. přenesená",J376,0)</f>
        <v>0</v>
      </c>
      <c r="BH376" s="179">
        <f>IF(N376="sníž. přenesená",J376,0)</f>
        <v>0</v>
      </c>
      <c r="BI376" s="179">
        <f>IF(N376="nulová",J376,0)</f>
        <v>0</v>
      </c>
      <c r="BJ376" s="18" t="s">
        <v>145</v>
      </c>
      <c r="BK376" s="179">
        <f>ROUND(I376*H376,2)</f>
        <v>0</v>
      </c>
      <c r="BL376" s="18" t="s">
        <v>213</v>
      </c>
      <c r="BM376" s="178" t="s">
        <v>956</v>
      </c>
    </row>
    <row r="377" s="12" customFormat="1" ht="22.8" customHeight="1">
      <c r="A377" s="12"/>
      <c r="B377" s="152"/>
      <c r="C377" s="12"/>
      <c r="D377" s="153" t="s">
        <v>72</v>
      </c>
      <c r="E377" s="163" t="s">
        <v>957</v>
      </c>
      <c r="F377" s="163" t="s">
        <v>958</v>
      </c>
      <c r="G377" s="12"/>
      <c r="H377" s="12"/>
      <c r="I377" s="155"/>
      <c r="J377" s="164">
        <f>BK377</f>
        <v>0</v>
      </c>
      <c r="K377" s="12"/>
      <c r="L377" s="152"/>
      <c r="M377" s="157"/>
      <c r="N377" s="158"/>
      <c r="O377" s="158"/>
      <c r="P377" s="159">
        <f>SUM(P378:P385)</f>
        <v>0</v>
      </c>
      <c r="Q377" s="158"/>
      <c r="R377" s="159">
        <f>SUM(R378:R385)</f>
        <v>0.0026000000000000003</v>
      </c>
      <c r="S377" s="158"/>
      <c r="T377" s="160">
        <f>SUM(T378:T385)</f>
        <v>0.002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53" t="s">
        <v>145</v>
      </c>
      <c r="AT377" s="161" t="s">
        <v>72</v>
      </c>
      <c r="AU377" s="161" t="s">
        <v>78</v>
      </c>
      <c r="AY377" s="153" t="s">
        <v>137</v>
      </c>
      <c r="BK377" s="162">
        <f>SUM(BK378:BK385)</f>
        <v>0</v>
      </c>
    </row>
    <row r="378" s="2" customFormat="1" ht="24.15" customHeight="1">
      <c r="A378" s="37"/>
      <c r="B378" s="165"/>
      <c r="C378" s="166" t="s">
        <v>959</v>
      </c>
      <c r="D378" s="166" t="s">
        <v>140</v>
      </c>
      <c r="E378" s="167" t="s">
        <v>960</v>
      </c>
      <c r="F378" s="168" t="s">
        <v>961</v>
      </c>
      <c r="G378" s="169" t="s">
        <v>962</v>
      </c>
      <c r="H378" s="170">
        <v>4</v>
      </c>
      <c r="I378" s="171"/>
      <c r="J378" s="172">
        <f>ROUND(I378*H378,2)</f>
        <v>0</v>
      </c>
      <c r="K378" s="173"/>
      <c r="L378" s="38"/>
      <c r="M378" s="174" t="s">
        <v>1</v>
      </c>
      <c r="N378" s="175" t="s">
        <v>39</v>
      </c>
      <c r="O378" s="76"/>
      <c r="P378" s="176">
        <f>O378*H378</f>
        <v>0</v>
      </c>
      <c r="Q378" s="176">
        <v>0</v>
      </c>
      <c r="R378" s="176">
        <f>Q378*H378</f>
        <v>0</v>
      </c>
      <c r="S378" s="176">
        <v>0</v>
      </c>
      <c r="T378" s="177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78" t="s">
        <v>144</v>
      </c>
      <c r="AT378" s="178" t="s">
        <v>140</v>
      </c>
      <c r="AU378" s="178" t="s">
        <v>145</v>
      </c>
      <c r="AY378" s="18" t="s">
        <v>137</v>
      </c>
      <c r="BE378" s="179">
        <f>IF(N378="základní",J378,0)</f>
        <v>0</v>
      </c>
      <c r="BF378" s="179">
        <f>IF(N378="snížená",J378,0)</f>
        <v>0</v>
      </c>
      <c r="BG378" s="179">
        <f>IF(N378="zákl. přenesená",J378,0)</f>
        <v>0</v>
      </c>
      <c r="BH378" s="179">
        <f>IF(N378="sníž. přenesená",J378,0)</f>
        <v>0</v>
      </c>
      <c r="BI378" s="179">
        <f>IF(N378="nulová",J378,0)</f>
        <v>0</v>
      </c>
      <c r="BJ378" s="18" t="s">
        <v>145</v>
      </c>
      <c r="BK378" s="179">
        <f>ROUND(I378*H378,2)</f>
        <v>0</v>
      </c>
      <c r="BL378" s="18" t="s">
        <v>144</v>
      </c>
      <c r="BM378" s="178" t="s">
        <v>963</v>
      </c>
    </row>
    <row r="379" s="2" customFormat="1" ht="44.25" customHeight="1">
      <c r="A379" s="37"/>
      <c r="B379" s="165"/>
      <c r="C379" s="166" t="s">
        <v>964</v>
      </c>
      <c r="D379" s="166" t="s">
        <v>140</v>
      </c>
      <c r="E379" s="167" t="s">
        <v>965</v>
      </c>
      <c r="F379" s="168" t="s">
        <v>966</v>
      </c>
      <c r="G379" s="169" t="s">
        <v>143</v>
      </c>
      <c r="H379" s="170">
        <v>2</v>
      </c>
      <c r="I379" s="171"/>
      <c r="J379" s="172">
        <f>ROUND(I379*H379,2)</f>
        <v>0</v>
      </c>
      <c r="K379" s="173"/>
      <c r="L379" s="38"/>
      <c r="M379" s="174" t="s">
        <v>1</v>
      </c>
      <c r="N379" s="175" t="s">
        <v>39</v>
      </c>
      <c r="O379" s="76"/>
      <c r="P379" s="176">
        <f>O379*H379</f>
        <v>0</v>
      </c>
      <c r="Q379" s="176">
        <v>0</v>
      </c>
      <c r="R379" s="176">
        <f>Q379*H379</f>
        <v>0</v>
      </c>
      <c r="S379" s="176">
        <v>0</v>
      </c>
      <c r="T379" s="177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78" t="s">
        <v>144</v>
      </c>
      <c r="AT379" s="178" t="s">
        <v>140</v>
      </c>
      <c r="AU379" s="178" t="s">
        <v>145</v>
      </c>
      <c r="AY379" s="18" t="s">
        <v>137</v>
      </c>
      <c r="BE379" s="179">
        <f>IF(N379="základní",J379,0)</f>
        <v>0</v>
      </c>
      <c r="BF379" s="179">
        <f>IF(N379="snížená",J379,0)</f>
        <v>0</v>
      </c>
      <c r="BG379" s="179">
        <f>IF(N379="zákl. přenesená",J379,0)</f>
        <v>0</v>
      </c>
      <c r="BH379" s="179">
        <f>IF(N379="sníž. přenesená",J379,0)</f>
        <v>0</v>
      </c>
      <c r="BI379" s="179">
        <f>IF(N379="nulová",J379,0)</f>
        <v>0</v>
      </c>
      <c r="BJ379" s="18" t="s">
        <v>145</v>
      </c>
      <c r="BK379" s="179">
        <f>ROUND(I379*H379,2)</f>
        <v>0</v>
      </c>
      <c r="BL379" s="18" t="s">
        <v>144</v>
      </c>
      <c r="BM379" s="178" t="s">
        <v>967</v>
      </c>
    </row>
    <row r="380" s="2" customFormat="1" ht="24.15" customHeight="1">
      <c r="A380" s="37"/>
      <c r="B380" s="165"/>
      <c r="C380" s="166" t="s">
        <v>968</v>
      </c>
      <c r="D380" s="166" t="s">
        <v>140</v>
      </c>
      <c r="E380" s="167" t="s">
        <v>969</v>
      </c>
      <c r="F380" s="168" t="s">
        <v>970</v>
      </c>
      <c r="G380" s="169" t="s">
        <v>263</v>
      </c>
      <c r="H380" s="170">
        <v>1</v>
      </c>
      <c r="I380" s="171"/>
      <c r="J380" s="172">
        <f>ROUND(I380*H380,2)</f>
        <v>0</v>
      </c>
      <c r="K380" s="173"/>
      <c r="L380" s="38"/>
      <c r="M380" s="174" t="s">
        <v>1</v>
      </c>
      <c r="N380" s="175" t="s">
        <v>39</v>
      </c>
      <c r="O380" s="76"/>
      <c r="P380" s="176">
        <f>O380*H380</f>
        <v>0</v>
      </c>
      <c r="Q380" s="176">
        <v>0</v>
      </c>
      <c r="R380" s="176">
        <f>Q380*H380</f>
        <v>0</v>
      </c>
      <c r="S380" s="176">
        <v>0</v>
      </c>
      <c r="T380" s="177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78" t="s">
        <v>213</v>
      </c>
      <c r="AT380" s="178" t="s">
        <v>140</v>
      </c>
      <c r="AU380" s="178" t="s">
        <v>145</v>
      </c>
      <c r="AY380" s="18" t="s">
        <v>137</v>
      </c>
      <c r="BE380" s="179">
        <f>IF(N380="základní",J380,0)</f>
        <v>0</v>
      </c>
      <c r="BF380" s="179">
        <f>IF(N380="snížená",J380,0)</f>
        <v>0</v>
      </c>
      <c r="BG380" s="179">
        <f>IF(N380="zákl. přenesená",J380,0)</f>
        <v>0</v>
      </c>
      <c r="BH380" s="179">
        <f>IF(N380="sníž. přenesená",J380,0)</f>
        <v>0</v>
      </c>
      <c r="BI380" s="179">
        <f>IF(N380="nulová",J380,0)</f>
        <v>0</v>
      </c>
      <c r="BJ380" s="18" t="s">
        <v>145</v>
      </c>
      <c r="BK380" s="179">
        <f>ROUND(I380*H380,2)</f>
        <v>0</v>
      </c>
      <c r="BL380" s="18" t="s">
        <v>213</v>
      </c>
      <c r="BM380" s="178" t="s">
        <v>971</v>
      </c>
    </row>
    <row r="381" s="2" customFormat="1" ht="24.15" customHeight="1">
      <c r="A381" s="37"/>
      <c r="B381" s="165"/>
      <c r="C381" s="204" t="s">
        <v>972</v>
      </c>
      <c r="D381" s="204" t="s">
        <v>360</v>
      </c>
      <c r="E381" s="205" t="s">
        <v>973</v>
      </c>
      <c r="F381" s="206" t="s">
        <v>974</v>
      </c>
      <c r="G381" s="207" t="s">
        <v>263</v>
      </c>
      <c r="H381" s="208">
        <v>1</v>
      </c>
      <c r="I381" s="209"/>
      <c r="J381" s="210">
        <f>ROUND(I381*H381,2)</f>
        <v>0</v>
      </c>
      <c r="K381" s="211"/>
      <c r="L381" s="212"/>
      <c r="M381" s="213" t="s">
        <v>1</v>
      </c>
      <c r="N381" s="214" t="s">
        <v>39</v>
      </c>
      <c r="O381" s="76"/>
      <c r="P381" s="176">
        <f>O381*H381</f>
        <v>0</v>
      </c>
      <c r="Q381" s="176">
        <v>0.00040000000000000002</v>
      </c>
      <c r="R381" s="176">
        <f>Q381*H381</f>
        <v>0.00040000000000000002</v>
      </c>
      <c r="S381" s="176">
        <v>0</v>
      </c>
      <c r="T381" s="177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78" t="s">
        <v>281</v>
      </c>
      <c r="AT381" s="178" t="s">
        <v>360</v>
      </c>
      <c r="AU381" s="178" t="s">
        <v>145</v>
      </c>
      <c r="AY381" s="18" t="s">
        <v>137</v>
      </c>
      <c r="BE381" s="179">
        <f>IF(N381="základní",J381,0)</f>
        <v>0</v>
      </c>
      <c r="BF381" s="179">
        <f>IF(N381="snížená",J381,0)</f>
        <v>0</v>
      </c>
      <c r="BG381" s="179">
        <f>IF(N381="zákl. přenesená",J381,0)</f>
        <v>0</v>
      </c>
      <c r="BH381" s="179">
        <f>IF(N381="sníž. přenesená",J381,0)</f>
        <v>0</v>
      </c>
      <c r="BI381" s="179">
        <f>IF(N381="nulová",J381,0)</f>
        <v>0</v>
      </c>
      <c r="BJ381" s="18" t="s">
        <v>145</v>
      </c>
      <c r="BK381" s="179">
        <f>ROUND(I381*H381,2)</f>
        <v>0</v>
      </c>
      <c r="BL381" s="18" t="s">
        <v>213</v>
      </c>
      <c r="BM381" s="178" t="s">
        <v>975</v>
      </c>
    </row>
    <row r="382" s="2" customFormat="1" ht="24.15" customHeight="1">
      <c r="A382" s="37"/>
      <c r="B382" s="165"/>
      <c r="C382" s="166" t="s">
        <v>976</v>
      </c>
      <c r="D382" s="166" t="s">
        <v>140</v>
      </c>
      <c r="E382" s="167" t="s">
        <v>977</v>
      </c>
      <c r="F382" s="168" t="s">
        <v>978</v>
      </c>
      <c r="G382" s="169" t="s">
        <v>263</v>
      </c>
      <c r="H382" s="170">
        <v>1</v>
      </c>
      <c r="I382" s="171"/>
      <c r="J382" s="172">
        <f>ROUND(I382*H382,2)</f>
        <v>0</v>
      </c>
      <c r="K382" s="173"/>
      <c r="L382" s="38"/>
      <c r="M382" s="174" t="s">
        <v>1</v>
      </c>
      <c r="N382" s="175" t="s">
        <v>39</v>
      </c>
      <c r="O382" s="76"/>
      <c r="P382" s="176">
        <f>O382*H382</f>
        <v>0</v>
      </c>
      <c r="Q382" s="176">
        <v>0</v>
      </c>
      <c r="R382" s="176">
        <f>Q382*H382</f>
        <v>0</v>
      </c>
      <c r="S382" s="176">
        <v>0.002</v>
      </c>
      <c r="T382" s="177">
        <f>S382*H382</f>
        <v>0.002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78" t="s">
        <v>213</v>
      </c>
      <c r="AT382" s="178" t="s">
        <v>140</v>
      </c>
      <c r="AU382" s="178" t="s">
        <v>145</v>
      </c>
      <c r="AY382" s="18" t="s">
        <v>137</v>
      </c>
      <c r="BE382" s="179">
        <f>IF(N382="základní",J382,0)</f>
        <v>0</v>
      </c>
      <c r="BF382" s="179">
        <f>IF(N382="snížená",J382,0)</f>
        <v>0</v>
      </c>
      <c r="BG382" s="179">
        <f>IF(N382="zákl. přenesená",J382,0)</f>
        <v>0</v>
      </c>
      <c r="BH382" s="179">
        <f>IF(N382="sníž. přenesená",J382,0)</f>
        <v>0</v>
      </c>
      <c r="BI382" s="179">
        <f>IF(N382="nulová",J382,0)</f>
        <v>0</v>
      </c>
      <c r="BJ382" s="18" t="s">
        <v>145</v>
      </c>
      <c r="BK382" s="179">
        <f>ROUND(I382*H382,2)</f>
        <v>0</v>
      </c>
      <c r="BL382" s="18" t="s">
        <v>213</v>
      </c>
      <c r="BM382" s="178" t="s">
        <v>979</v>
      </c>
    </row>
    <row r="383" s="2" customFormat="1" ht="21.75" customHeight="1">
      <c r="A383" s="37"/>
      <c r="B383" s="165"/>
      <c r="C383" s="166" t="s">
        <v>980</v>
      </c>
      <c r="D383" s="166" t="s">
        <v>140</v>
      </c>
      <c r="E383" s="167" t="s">
        <v>981</v>
      </c>
      <c r="F383" s="168" t="s">
        <v>982</v>
      </c>
      <c r="G383" s="169" t="s">
        <v>263</v>
      </c>
      <c r="H383" s="170">
        <v>2</v>
      </c>
      <c r="I383" s="171"/>
      <c r="J383" s="172">
        <f>ROUND(I383*H383,2)</f>
        <v>0</v>
      </c>
      <c r="K383" s="173"/>
      <c r="L383" s="38"/>
      <c r="M383" s="174" t="s">
        <v>1</v>
      </c>
      <c r="N383" s="175" t="s">
        <v>39</v>
      </c>
      <c r="O383" s="76"/>
      <c r="P383" s="176">
        <f>O383*H383</f>
        <v>0</v>
      </c>
      <c r="Q383" s="176">
        <v>0</v>
      </c>
      <c r="R383" s="176">
        <f>Q383*H383</f>
        <v>0</v>
      </c>
      <c r="S383" s="176">
        <v>0</v>
      </c>
      <c r="T383" s="177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78" t="s">
        <v>213</v>
      </c>
      <c r="AT383" s="178" t="s">
        <v>140</v>
      </c>
      <c r="AU383" s="178" t="s">
        <v>145</v>
      </c>
      <c r="AY383" s="18" t="s">
        <v>137</v>
      </c>
      <c r="BE383" s="179">
        <f>IF(N383="základní",J383,0)</f>
        <v>0</v>
      </c>
      <c r="BF383" s="179">
        <f>IF(N383="snížená",J383,0)</f>
        <v>0</v>
      </c>
      <c r="BG383" s="179">
        <f>IF(N383="zákl. přenesená",J383,0)</f>
        <v>0</v>
      </c>
      <c r="BH383" s="179">
        <f>IF(N383="sníž. přenesená",J383,0)</f>
        <v>0</v>
      </c>
      <c r="BI383" s="179">
        <f>IF(N383="nulová",J383,0)</f>
        <v>0</v>
      </c>
      <c r="BJ383" s="18" t="s">
        <v>145</v>
      </c>
      <c r="BK383" s="179">
        <f>ROUND(I383*H383,2)</f>
        <v>0</v>
      </c>
      <c r="BL383" s="18" t="s">
        <v>213</v>
      </c>
      <c r="BM383" s="178" t="s">
        <v>983</v>
      </c>
    </row>
    <row r="384" s="2" customFormat="1" ht="24.15" customHeight="1">
      <c r="A384" s="37"/>
      <c r="B384" s="165"/>
      <c r="C384" s="204" t="s">
        <v>984</v>
      </c>
      <c r="D384" s="204" t="s">
        <v>360</v>
      </c>
      <c r="E384" s="205" t="s">
        <v>985</v>
      </c>
      <c r="F384" s="206" t="s">
        <v>986</v>
      </c>
      <c r="G384" s="207" t="s">
        <v>263</v>
      </c>
      <c r="H384" s="208">
        <v>2</v>
      </c>
      <c r="I384" s="209"/>
      <c r="J384" s="210">
        <f>ROUND(I384*H384,2)</f>
        <v>0</v>
      </c>
      <c r="K384" s="211"/>
      <c r="L384" s="212"/>
      <c r="M384" s="213" t="s">
        <v>1</v>
      </c>
      <c r="N384" s="214" t="s">
        <v>39</v>
      </c>
      <c r="O384" s="76"/>
      <c r="P384" s="176">
        <f>O384*H384</f>
        <v>0</v>
      </c>
      <c r="Q384" s="176">
        <v>0.0011000000000000001</v>
      </c>
      <c r="R384" s="176">
        <f>Q384*H384</f>
        <v>0.0022000000000000001</v>
      </c>
      <c r="S384" s="176">
        <v>0</v>
      </c>
      <c r="T384" s="177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78" t="s">
        <v>281</v>
      </c>
      <c r="AT384" s="178" t="s">
        <v>360</v>
      </c>
      <c r="AU384" s="178" t="s">
        <v>145</v>
      </c>
      <c r="AY384" s="18" t="s">
        <v>137</v>
      </c>
      <c r="BE384" s="179">
        <f>IF(N384="základní",J384,0)</f>
        <v>0</v>
      </c>
      <c r="BF384" s="179">
        <f>IF(N384="snížená",J384,0)</f>
        <v>0</v>
      </c>
      <c r="BG384" s="179">
        <f>IF(N384="zákl. přenesená",J384,0)</f>
        <v>0</v>
      </c>
      <c r="BH384" s="179">
        <f>IF(N384="sníž. přenesená",J384,0)</f>
        <v>0</v>
      </c>
      <c r="BI384" s="179">
        <f>IF(N384="nulová",J384,0)</f>
        <v>0</v>
      </c>
      <c r="BJ384" s="18" t="s">
        <v>145</v>
      </c>
      <c r="BK384" s="179">
        <f>ROUND(I384*H384,2)</f>
        <v>0</v>
      </c>
      <c r="BL384" s="18" t="s">
        <v>213</v>
      </c>
      <c r="BM384" s="178" t="s">
        <v>987</v>
      </c>
    </row>
    <row r="385" s="2" customFormat="1" ht="24.15" customHeight="1">
      <c r="A385" s="37"/>
      <c r="B385" s="165"/>
      <c r="C385" s="166" t="s">
        <v>988</v>
      </c>
      <c r="D385" s="166" t="s">
        <v>140</v>
      </c>
      <c r="E385" s="167" t="s">
        <v>989</v>
      </c>
      <c r="F385" s="168" t="s">
        <v>990</v>
      </c>
      <c r="G385" s="169" t="s">
        <v>389</v>
      </c>
      <c r="H385" s="215"/>
      <c r="I385" s="171"/>
      <c r="J385" s="172">
        <f>ROUND(I385*H385,2)</f>
        <v>0</v>
      </c>
      <c r="K385" s="173"/>
      <c r="L385" s="38"/>
      <c r="M385" s="174" t="s">
        <v>1</v>
      </c>
      <c r="N385" s="175" t="s">
        <v>39</v>
      </c>
      <c r="O385" s="76"/>
      <c r="P385" s="176">
        <f>O385*H385</f>
        <v>0</v>
      </c>
      <c r="Q385" s="176">
        <v>0</v>
      </c>
      <c r="R385" s="176">
        <f>Q385*H385</f>
        <v>0</v>
      </c>
      <c r="S385" s="176">
        <v>0</v>
      </c>
      <c r="T385" s="177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78" t="s">
        <v>213</v>
      </c>
      <c r="AT385" s="178" t="s">
        <v>140</v>
      </c>
      <c r="AU385" s="178" t="s">
        <v>145</v>
      </c>
      <c r="AY385" s="18" t="s">
        <v>137</v>
      </c>
      <c r="BE385" s="179">
        <f>IF(N385="základní",J385,0)</f>
        <v>0</v>
      </c>
      <c r="BF385" s="179">
        <f>IF(N385="snížená",J385,0)</f>
        <v>0</v>
      </c>
      <c r="BG385" s="179">
        <f>IF(N385="zákl. přenesená",J385,0)</f>
        <v>0</v>
      </c>
      <c r="BH385" s="179">
        <f>IF(N385="sníž. přenesená",J385,0)</f>
        <v>0</v>
      </c>
      <c r="BI385" s="179">
        <f>IF(N385="nulová",J385,0)</f>
        <v>0</v>
      </c>
      <c r="BJ385" s="18" t="s">
        <v>145</v>
      </c>
      <c r="BK385" s="179">
        <f>ROUND(I385*H385,2)</f>
        <v>0</v>
      </c>
      <c r="BL385" s="18" t="s">
        <v>213</v>
      </c>
      <c r="BM385" s="178" t="s">
        <v>991</v>
      </c>
    </row>
    <row r="386" s="12" customFormat="1" ht="22.8" customHeight="1">
      <c r="A386" s="12"/>
      <c r="B386" s="152"/>
      <c r="C386" s="12"/>
      <c r="D386" s="153" t="s">
        <v>72</v>
      </c>
      <c r="E386" s="163" t="s">
        <v>992</v>
      </c>
      <c r="F386" s="163" t="s">
        <v>993</v>
      </c>
      <c r="G386" s="12"/>
      <c r="H386" s="12"/>
      <c r="I386" s="155"/>
      <c r="J386" s="164">
        <f>BK386</f>
        <v>0</v>
      </c>
      <c r="K386" s="12"/>
      <c r="L386" s="152"/>
      <c r="M386" s="157"/>
      <c r="N386" s="158"/>
      <c r="O386" s="158"/>
      <c r="P386" s="159">
        <f>SUM(P387:P392)</f>
        <v>0</v>
      </c>
      <c r="Q386" s="158"/>
      <c r="R386" s="159">
        <f>SUM(R387:R392)</f>
        <v>0.071230000000000016</v>
      </c>
      <c r="S386" s="158"/>
      <c r="T386" s="160">
        <f>SUM(T387:T392)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53" t="s">
        <v>145</v>
      </c>
      <c r="AT386" s="161" t="s">
        <v>72</v>
      </c>
      <c r="AU386" s="161" t="s">
        <v>78</v>
      </c>
      <c r="AY386" s="153" t="s">
        <v>137</v>
      </c>
      <c r="BK386" s="162">
        <f>SUM(BK387:BK392)</f>
        <v>0</v>
      </c>
    </row>
    <row r="387" s="2" customFormat="1" ht="24.15" customHeight="1">
      <c r="A387" s="37"/>
      <c r="B387" s="165"/>
      <c r="C387" s="166" t="s">
        <v>994</v>
      </c>
      <c r="D387" s="166" t="s">
        <v>140</v>
      </c>
      <c r="E387" s="167" t="s">
        <v>995</v>
      </c>
      <c r="F387" s="168" t="s">
        <v>996</v>
      </c>
      <c r="G387" s="169" t="s">
        <v>149</v>
      </c>
      <c r="H387" s="170">
        <v>5.5</v>
      </c>
      <c r="I387" s="171"/>
      <c r="J387" s="172">
        <f>ROUND(I387*H387,2)</f>
        <v>0</v>
      </c>
      <c r="K387" s="173"/>
      <c r="L387" s="38"/>
      <c r="M387" s="174" t="s">
        <v>1</v>
      </c>
      <c r="N387" s="175" t="s">
        <v>39</v>
      </c>
      <c r="O387" s="76"/>
      <c r="P387" s="176">
        <f>O387*H387</f>
        <v>0</v>
      </c>
      <c r="Q387" s="176">
        <v>0.012200000000000001</v>
      </c>
      <c r="R387" s="176">
        <f>Q387*H387</f>
        <v>0.067100000000000007</v>
      </c>
      <c r="S387" s="176">
        <v>0</v>
      </c>
      <c r="T387" s="177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78" t="s">
        <v>213</v>
      </c>
      <c r="AT387" s="178" t="s">
        <v>140</v>
      </c>
      <c r="AU387" s="178" t="s">
        <v>145</v>
      </c>
      <c r="AY387" s="18" t="s">
        <v>137</v>
      </c>
      <c r="BE387" s="179">
        <f>IF(N387="základní",J387,0)</f>
        <v>0</v>
      </c>
      <c r="BF387" s="179">
        <f>IF(N387="snížená",J387,0)</f>
        <v>0</v>
      </c>
      <c r="BG387" s="179">
        <f>IF(N387="zákl. přenesená",J387,0)</f>
        <v>0</v>
      </c>
      <c r="BH387" s="179">
        <f>IF(N387="sníž. přenesená",J387,0)</f>
        <v>0</v>
      </c>
      <c r="BI387" s="179">
        <f>IF(N387="nulová",J387,0)</f>
        <v>0</v>
      </c>
      <c r="BJ387" s="18" t="s">
        <v>145</v>
      </c>
      <c r="BK387" s="179">
        <f>ROUND(I387*H387,2)</f>
        <v>0</v>
      </c>
      <c r="BL387" s="18" t="s">
        <v>213</v>
      </c>
      <c r="BM387" s="178" t="s">
        <v>997</v>
      </c>
    </row>
    <row r="388" s="14" customFormat="1">
      <c r="A388" s="14"/>
      <c r="B388" s="189"/>
      <c r="C388" s="14"/>
      <c r="D388" s="181" t="s">
        <v>171</v>
      </c>
      <c r="E388" s="190" t="s">
        <v>1</v>
      </c>
      <c r="F388" s="191" t="s">
        <v>998</v>
      </c>
      <c r="G388" s="14"/>
      <c r="H388" s="190" t="s">
        <v>1</v>
      </c>
      <c r="I388" s="192"/>
      <c r="J388" s="14"/>
      <c r="K388" s="14"/>
      <c r="L388" s="189"/>
      <c r="M388" s="193"/>
      <c r="N388" s="194"/>
      <c r="O388" s="194"/>
      <c r="P388" s="194"/>
      <c r="Q388" s="194"/>
      <c r="R388" s="194"/>
      <c r="S388" s="194"/>
      <c r="T388" s="19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0" t="s">
        <v>171</v>
      </c>
      <c r="AU388" s="190" t="s">
        <v>145</v>
      </c>
      <c r="AV388" s="14" t="s">
        <v>78</v>
      </c>
      <c r="AW388" s="14" t="s">
        <v>30</v>
      </c>
      <c r="AX388" s="14" t="s">
        <v>73</v>
      </c>
      <c r="AY388" s="190" t="s">
        <v>137</v>
      </c>
    </row>
    <row r="389" s="13" customFormat="1">
      <c r="A389" s="13"/>
      <c r="B389" s="180"/>
      <c r="C389" s="13"/>
      <c r="D389" s="181" t="s">
        <v>171</v>
      </c>
      <c r="E389" s="182" t="s">
        <v>1</v>
      </c>
      <c r="F389" s="183" t="s">
        <v>999</v>
      </c>
      <c r="G389" s="13"/>
      <c r="H389" s="184">
        <v>5.5</v>
      </c>
      <c r="I389" s="185"/>
      <c r="J389" s="13"/>
      <c r="K389" s="13"/>
      <c r="L389" s="180"/>
      <c r="M389" s="186"/>
      <c r="N389" s="187"/>
      <c r="O389" s="187"/>
      <c r="P389" s="187"/>
      <c r="Q389" s="187"/>
      <c r="R389" s="187"/>
      <c r="S389" s="187"/>
      <c r="T389" s="18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2" t="s">
        <v>171</v>
      </c>
      <c r="AU389" s="182" t="s">
        <v>145</v>
      </c>
      <c r="AV389" s="13" t="s">
        <v>145</v>
      </c>
      <c r="AW389" s="13" t="s">
        <v>30</v>
      </c>
      <c r="AX389" s="13" t="s">
        <v>78</v>
      </c>
      <c r="AY389" s="182" t="s">
        <v>137</v>
      </c>
    </row>
    <row r="390" s="2" customFormat="1" ht="24.15" customHeight="1">
      <c r="A390" s="37"/>
      <c r="B390" s="165"/>
      <c r="C390" s="166" t="s">
        <v>1000</v>
      </c>
      <c r="D390" s="166" t="s">
        <v>140</v>
      </c>
      <c r="E390" s="167" t="s">
        <v>1001</v>
      </c>
      <c r="F390" s="168" t="s">
        <v>1002</v>
      </c>
      <c r="G390" s="169" t="s">
        <v>263</v>
      </c>
      <c r="H390" s="170">
        <v>1</v>
      </c>
      <c r="I390" s="171"/>
      <c r="J390" s="172">
        <f>ROUND(I390*H390,2)</f>
        <v>0</v>
      </c>
      <c r="K390" s="173"/>
      <c r="L390" s="38"/>
      <c r="M390" s="174" t="s">
        <v>1</v>
      </c>
      <c r="N390" s="175" t="s">
        <v>39</v>
      </c>
      <c r="O390" s="76"/>
      <c r="P390" s="176">
        <f>O390*H390</f>
        <v>0</v>
      </c>
      <c r="Q390" s="176">
        <v>3.0000000000000001E-05</v>
      </c>
      <c r="R390" s="176">
        <f>Q390*H390</f>
        <v>3.0000000000000001E-05</v>
      </c>
      <c r="S390" s="176">
        <v>0</v>
      </c>
      <c r="T390" s="177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78" t="s">
        <v>213</v>
      </c>
      <c r="AT390" s="178" t="s">
        <v>140</v>
      </c>
      <c r="AU390" s="178" t="s">
        <v>145</v>
      </c>
      <c r="AY390" s="18" t="s">
        <v>137</v>
      </c>
      <c r="BE390" s="179">
        <f>IF(N390="základní",J390,0)</f>
        <v>0</v>
      </c>
      <c r="BF390" s="179">
        <f>IF(N390="snížená",J390,0)</f>
        <v>0</v>
      </c>
      <c r="BG390" s="179">
        <f>IF(N390="zákl. přenesená",J390,0)</f>
        <v>0</v>
      </c>
      <c r="BH390" s="179">
        <f>IF(N390="sníž. přenesená",J390,0)</f>
        <v>0</v>
      </c>
      <c r="BI390" s="179">
        <f>IF(N390="nulová",J390,0)</f>
        <v>0</v>
      </c>
      <c r="BJ390" s="18" t="s">
        <v>145</v>
      </c>
      <c r="BK390" s="179">
        <f>ROUND(I390*H390,2)</f>
        <v>0</v>
      </c>
      <c r="BL390" s="18" t="s">
        <v>213</v>
      </c>
      <c r="BM390" s="178" t="s">
        <v>1003</v>
      </c>
    </row>
    <row r="391" s="2" customFormat="1" ht="24.15" customHeight="1">
      <c r="A391" s="37"/>
      <c r="B391" s="165"/>
      <c r="C391" s="204" t="s">
        <v>1004</v>
      </c>
      <c r="D391" s="204" t="s">
        <v>360</v>
      </c>
      <c r="E391" s="205" t="s">
        <v>1005</v>
      </c>
      <c r="F391" s="206" t="s">
        <v>1006</v>
      </c>
      <c r="G391" s="207" t="s">
        <v>263</v>
      </c>
      <c r="H391" s="208">
        <v>1</v>
      </c>
      <c r="I391" s="209"/>
      <c r="J391" s="210">
        <f>ROUND(I391*H391,2)</f>
        <v>0</v>
      </c>
      <c r="K391" s="211"/>
      <c r="L391" s="212"/>
      <c r="M391" s="213" t="s">
        <v>1</v>
      </c>
      <c r="N391" s="214" t="s">
        <v>39</v>
      </c>
      <c r="O391" s="76"/>
      <c r="P391" s="176">
        <f>O391*H391</f>
        <v>0</v>
      </c>
      <c r="Q391" s="176">
        <v>0.0041000000000000003</v>
      </c>
      <c r="R391" s="176">
        <f>Q391*H391</f>
        <v>0.0041000000000000003</v>
      </c>
      <c r="S391" s="176">
        <v>0</v>
      </c>
      <c r="T391" s="177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78" t="s">
        <v>281</v>
      </c>
      <c r="AT391" s="178" t="s">
        <v>360</v>
      </c>
      <c r="AU391" s="178" t="s">
        <v>145</v>
      </c>
      <c r="AY391" s="18" t="s">
        <v>137</v>
      </c>
      <c r="BE391" s="179">
        <f>IF(N391="základní",J391,0)</f>
        <v>0</v>
      </c>
      <c r="BF391" s="179">
        <f>IF(N391="snížená",J391,0)</f>
        <v>0</v>
      </c>
      <c r="BG391" s="179">
        <f>IF(N391="zákl. přenesená",J391,0)</f>
        <v>0</v>
      </c>
      <c r="BH391" s="179">
        <f>IF(N391="sníž. přenesená",J391,0)</f>
        <v>0</v>
      </c>
      <c r="BI391" s="179">
        <f>IF(N391="nulová",J391,0)</f>
        <v>0</v>
      </c>
      <c r="BJ391" s="18" t="s">
        <v>145</v>
      </c>
      <c r="BK391" s="179">
        <f>ROUND(I391*H391,2)</f>
        <v>0</v>
      </c>
      <c r="BL391" s="18" t="s">
        <v>213</v>
      </c>
      <c r="BM391" s="178" t="s">
        <v>1007</v>
      </c>
    </row>
    <row r="392" s="2" customFormat="1" ht="37.8" customHeight="1">
      <c r="A392" s="37"/>
      <c r="B392" s="165"/>
      <c r="C392" s="166" t="s">
        <v>1008</v>
      </c>
      <c r="D392" s="166" t="s">
        <v>140</v>
      </c>
      <c r="E392" s="167" t="s">
        <v>1009</v>
      </c>
      <c r="F392" s="168" t="s">
        <v>1010</v>
      </c>
      <c r="G392" s="169" t="s">
        <v>389</v>
      </c>
      <c r="H392" s="215"/>
      <c r="I392" s="171"/>
      <c r="J392" s="172">
        <f>ROUND(I392*H392,2)</f>
        <v>0</v>
      </c>
      <c r="K392" s="173"/>
      <c r="L392" s="38"/>
      <c r="M392" s="174" t="s">
        <v>1</v>
      </c>
      <c r="N392" s="175" t="s">
        <v>39</v>
      </c>
      <c r="O392" s="76"/>
      <c r="P392" s="176">
        <f>O392*H392</f>
        <v>0</v>
      </c>
      <c r="Q392" s="176">
        <v>0</v>
      </c>
      <c r="R392" s="176">
        <f>Q392*H392</f>
        <v>0</v>
      </c>
      <c r="S392" s="176">
        <v>0</v>
      </c>
      <c r="T392" s="177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78" t="s">
        <v>213</v>
      </c>
      <c r="AT392" s="178" t="s">
        <v>140</v>
      </c>
      <c r="AU392" s="178" t="s">
        <v>145</v>
      </c>
      <c r="AY392" s="18" t="s">
        <v>137</v>
      </c>
      <c r="BE392" s="179">
        <f>IF(N392="základní",J392,0)</f>
        <v>0</v>
      </c>
      <c r="BF392" s="179">
        <f>IF(N392="snížená",J392,0)</f>
        <v>0</v>
      </c>
      <c r="BG392" s="179">
        <f>IF(N392="zákl. přenesená",J392,0)</f>
        <v>0</v>
      </c>
      <c r="BH392" s="179">
        <f>IF(N392="sníž. přenesená",J392,0)</f>
        <v>0</v>
      </c>
      <c r="BI392" s="179">
        <f>IF(N392="nulová",J392,0)</f>
        <v>0</v>
      </c>
      <c r="BJ392" s="18" t="s">
        <v>145</v>
      </c>
      <c r="BK392" s="179">
        <f>ROUND(I392*H392,2)</f>
        <v>0</v>
      </c>
      <c r="BL392" s="18" t="s">
        <v>213</v>
      </c>
      <c r="BM392" s="178" t="s">
        <v>1011</v>
      </c>
    </row>
    <row r="393" s="12" customFormat="1" ht="22.8" customHeight="1">
      <c r="A393" s="12"/>
      <c r="B393" s="152"/>
      <c r="C393" s="12"/>
      <c r="D393" s="153" t="s">
        <v>72</v>
      </c>
      <c r="E393" s="163" t="s">
        <v>1012</v>
      </c>
      <c r="F393" s="163" t="s">
        <v>1013</v>
      </c>
      <c r="G393" s="12"/>
      <c r="H393" s="12"/>
      <c r="I393" s="155"/>
      <c r="J393" s="164">
        <f>BK393</f>
        <v>0</v>
      </c>
      <c r="K393" s="12"/>
      <c r="L393" s="152"/>
      <c r="M393" s="157"/>
      <c r="N393" s="158"/>
      <c r="O393" s="158"/>
      <c r="P393" s="159">
        <f>SUM(P394:P413)</f>
        <v>0</v>
      </c>
      <c r="Q393" s="158"/>
      <c r="R393" s="159">
        <f>SUM(R394:R413)</f>
        <v>0.30491000000000001</v>
      </c>
      <c r="S393" s="158"/>
      <c r="T393" s="160">
        <f>SUM(T394:T413)</f>
        <v>0.23709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53" t="s">
        <v>145</v>
      </c>
      <c r="AT393" s="161" t="s">
        <v>72</v>
      </c>
      <c r="AU393" s="161" t="s">
        <v>78</v>
      </c>
      <c r="AY393" s="153" t="s">
        <v>137</v>
      </c>
      <c r="BK393" s="162">
        <f>SUM(BK394:BK413)</f>
        <v>0</v>
      </c>
    </row>
    <row r="394" s="2" customFormat="1" ht="24.15" customHeight="1">
      <c r="A394" s="37"/>
      <c r="B394" s="165"/>
      <c r="C394" s="166" t="s">
        <v>1014</v>
      </c>
      <c r="D394" s="166" t="s">
        <v>140</v>
      </c>
      <c r="E394" s="167" t="s">
        <v>1015</v>
      </c>
      <c r="F394" s="168" t="s">
        <v>1016</v>
      </c>
      <c r="G394" s="169" t="s">
        <v>149</v>
      </c>
      <c r="H394" s="170">
        <v>4.5</v>
      </c>
      <c r="I394" s="171"/>
      <c r="J394" s="172">
        <f>ROUND(I394*H394,2)</f>
        <v>0</v>
      </c>
      <c r="K394" s="173"/>
      <c r="L394" s="38"/>
      <c r="M394" s="174" t="s">
        <v>1</v>
      </c>
      <c r="N394" s="175" t="s">
        <v>39</v>
      </c>
      <c r="O394" s="76"/>
      <c r="P394" s="176">
        <f>O394*H394</f>
        <v>0</v>
      </c>
      <c r="Q394" s="176">
        <v>0</v>
      </c>
      <c r="R394" s="176">
        <f>Q394*H394</f>
        <v>0</v>
      </c>
      <c r="S394" s="176">
        <v>0.030700000000000002</v>
      </c>
      <c r="T394" s="177">
        <f>S394*H394</f>
        <v>0.13815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78" t="s">
        <v>213</v>
      </c>
      <c r="AT394" s="178" t="s">
        <v>140</v>
      </c>
      <c r="AU394" s="178" t="s">
        <v>145</v>
      </c>
      <c r="AY394" s="18" t="s">
        <v>137</v>
      </c>
      <c r="BE394" s="179">
        <f>IF(N394="základní",J394,0)</f>
        <v>0</v>
      </c>
      <c r="BF394" s="179">
        <f>IF(N394="snížená",J394,0)</f>
        <v>0</v>
      </c>
      <c r="BG394" s="179">
        <f>IF(N394="zákl. přenesená",J394,0)</f>
        <v>0</v>
      </c>
      <c r="BH394" s="179">
        <f>IF(N394="sníž. přenesená",J394,0)</f>
        <v>0</v>
      </c>
      <c r="BI394" s="179">
        <f>IF(N394="nulová",J394,0)</f>
        <v>0</v>
      </c>
      <c r="BJ394" s="18" t="s">
        <v>145</v>
      </c>
      <c r="BK394" s="179">
        <f>ROUND(I394*H394,2)</f>
        <v>0</v>
      </c>
      <c r="BL394" s="18" t="s">
        <v>213</v>
      </c>
      <c r="BM394" s="178" t="s">
        <v>1017</v>
      </c>
    </row>
    <row r="395" s="13" customFormat="1">
      <c r="A395" s="13"/>
      <c r="B395" s="180"/>
      <c r="C395" s="13"/>
      <c r="D395" s="181" t="s">
        <v>171</v>
      </c>
      <c r="E395" s="182" t="s">
        <v>1</v>
      </c>
      <c r="F395" s="183" t="s">
        <v>1018</v>
      </c>
      <c r="G395" s="13"/>
      <c r="H395" s="184">
        <v>4.5</v>
      </c>
      <c r="I395" s="185"/>
      <c r="J395" s="13"/>
      <c r="K395" s="13"/>
      <c r="L395" s="180"/>
      <c r="M395" s="186"/>
      <c r="N395" s="187"/>
      <c r="O395" s="187"/>
      <c r="P395" s="187"/>
      <c r="Q395" s="187"/>
      <c r="R395" s="187"/>
      <c r="S395" s="187"/>
      <c r="T395" s="18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2" t="s">
        <v>171</v>
      </c>
      <c r="AU395" s="182" t="s">
        <v>145</v>
      </c>
      <c r="AV395" s="13" t="s">
        <v>145</v>
      </c>
      <c r="AW395" s="13" t="s">
        <v>30</v>
      </c>
      <c r="AX395" s="13" t="s">
        <v>78</v>
      </c>
      <c r="AY395" s="182" t="s">
        <v>137</v>
      </c>
    </row>
    <row r="396" s="2" customFormat="1" ht="33" customHeight="1">
      <c r="A396" s="37"/>
      <c r="B396" s="165"/>
      <c r="C396" s="204" t="s">
        <v>1019</v>
      </c>
      <c r="D396" s="204" t="s">
        <v>360</v>
      </c>
      <c r="E396" s="205" t="s">
        <v>1020</v>
      </c>
      <c r="F396" s="206" t="s">
        <v>1021</v>
      </c>
      <c r="G396" s="207" t="s">
        <v>149</v>
      </c>
      <c r="H396" s="208">
        <v>4.5</v>
      </c>
      <c r="I396" s="209"/>
      <c r="J396" s="210">
        <f>ROUND(I396*H396,2)</f>
        <v>0</v>
      </c>
      <c r="K396" s="211"/>
      <c r="L396" s="212"/>
      <c r="M396" s="213" t="s">
        <v>1</v>
      </c>
      <c r="N396" s="214" t="s">
        <v>39</v>
      </c>
      <c r="O396" s="76"/>
      <c r="P396" s="176">
        <f>O396*H396</f>
        <v>0</v>
      </c>
      <c r="Q396" s="176">
        <v>0.03056</v>
      </c>
      <c r="R396" s="176">
        <f>Q396*H396</f>
        <v>0.13752</v>
      </c>
      <c r="S396" s="176">
        <v>0</v>
      </c>
      <c r="T396" s="177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78" t="s">
        <v>281</v>
      </c>
      <c r="AT396" s="178" t="s">
        <v>360</v>
      </c>
      <c r="AU396" s="178" t="s">
        <v>145</v>
      </c>
      <c r="AY396" s="18" t="s">
        <v>137</v>
      </c>
      <c r="BE396" s="179">
        <f>IF(N396="základní",J396,0)</f>
        <v>0</v>
      </c>
      <c r="BF396" s="179">
        <f>IF(N396="snížená",J396,0)</f>
        <v>0</v>
      </c>
      <c r="BG396" s="179">
        <f>IF(N396="zákl. přenesená",J396,0)</f>
        <v>0</v>
      </c>
      <c r="BH396" s="179">
        <f>IF(N396="sníž. přenesená",J396,0)</f>
        <v>0</v>
      </c>
      <c r="BI396" s="179">
        <f>IF(N396="nulová",J396,0)</f>
        <v>0</v>
      </c>
      <c r="BJ396" s="18" t="s">
        <v>145</v>
      </c>
      <c r="BK396" s="179">
        <f>ROUND(I396*H396,2)</f>
        <v>0</v>
      </c>
      <c r="BL396" s="18" t="s">
        <v>213</v>
      </c>
      <c r="BM396" s="178" t="s">
        <v>1022</v>
      </c>
    </row>
    <row r="397" s="2" customFormat="1" ht="24.15" customHeight="1">
      <c r="A397" s="37"/>
      <c r="B397" s="165"/>
      <c r="C397" s="166" t="s">
        <v>1023</v>
      </c>
      <c r="D397" s="166" t="s">
        <v>140</v>
      </c>
      <c r="E397" s="167" t="s">
        <v>1024</v>
      </c>
      <c r="F397" s="168" t="s">
        <v>1025</v>
      </c>
      <c r="G397" s="169" t="s">
        <v>639</v>
      </c>
      <c r="H397" s="170">
        <v>1</v>
      </c>
      <c r="I397" s="171"/>
      <c r="J397" s="172">
        <f>ROUND(I397*H397,2)</f>
        <v>0</v>
      </c>
      <c r="K397" s="173"/>
      <c r="L397" s="38"/>
      <c r="M397" s="174" t="s">
        <v>1</v>
      </c>
      <c r="N397" s="175" t="s">
        <v>39</v>
      </c>
      <c r="O397" s="76"/>
      <c r="P397" s="176">
        <f>O397*H397</f>
        <v>0</v>
      </c>
      <c r="Q397" s="176">
        <v>0</v>
      </c>
      <c r="R397" s="176">
        <f>Q397*H397</f>
        <v>0</v>
      </c>
      <c r="S397" s="176">
        <v>0.030700000000000002</v>
      </c>
      <c r="T397" s="177">
        <f>S397*H397</f>
        <v>0.030700000000000002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78" t="s">
        <v>213</v>
      </c>
      <c r="AT397" s="178" t="s">
        <v>140</v>
      </c>
      <c r="AU397" s="178" t="s">
        <v>145</v>
      </c>
      <c r="AY397" s="18" t="s">
        <v>137</v>
      </c>
      <c r="BE397" s="179">
        <f>IF(N397="základní",J397,0)</f>
        <v>0</v>
      </c>
      <c r="BF397" s="179">
        <f>IF(N397="snížená",J397,0)</f>
        <v>0</v>
      </c>
      <c r="BG397" s="179">
        <f>IF(N397="zákl. přenesená",J397,0)</f>
        <v>0</v>
      </c>
      <c r="BH397" s="179">
        <f>IF(N397="sníž. přenesená",J397,0)</f>
        <v>0</v>
      </c>
      <c r="BI397" s="179">
        <f>IF(N397="nulová",J397,0)</f>
        <v>0</v>
      </c>
      <c r="BJ397" s="18" t="s">
        <v>145</v>
      </c>
      <c r="BK397" s="179">
        <f>ROUND(I397*H397,2)</f>
        <v>0</v>
      </c>
      <c r="BL397" s="18" t="s">
        <v>213</v>
      </c>
      <c r="BM397" s="178" t="s">
        <v>1026</v>
      </c>
    </row>
    <row r="398" s="2" customFormat="1" ht="24.15" customHeight="1">
      <c r="A398" s="37"/>
      <c r="B398" s="165"/>
      <c r="C398" s="166" t="s">
        <v>1027</v>
      </c>
      <c r="D398" s="166" t="s">
        <v>140</v>
      </c>
      <c r="E398" s="167" t="s">
        <v>1028</v>
      </c>
      <c r="F398" s="168" t="s">
        <v>1029</v>
      </c>
      <c r="G398" s="169" t="s">
        <v>263</v>
      </c>
      <c r="H398" s="170">
        <v>3</v>
      </c>
      <c r="I398" s="171"/>
      <c r="J398" s="172">
        <f>ROUND(I398*H398,2)</f>
        <v>0</v>
      </c>
      <c r="K398" s="173"/>
      <c r="L398" s="38"/>
      <c r="M398" s="174" t="s">
        <v>1</v>
      </c>
      <c r="N398" s="175" t="s">
        <v>39</v>
      </c>
      <c r="O398" s="76"/>
      <c r="P398" s="176">
        <f>O398*H398</f>
        <v>0</v>
      </c>
      <c r="Q398" s="176">
        <v>0</v>
      </c>
      <c r="R398" s="176">
        <f>Q398*H398</f>
        <v>0</v>
      </c>
      <c r="S398" s="176">
        <v>0</v>
      </c>
      <c r="T398" s="177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78" t="s">
        <v>213</v>
      </c>
      <c r="AT398" s="178" t="s">
        <v>140</v>
      </c>
      <c r="AU398" s="178" t="s">
        <v>145</v>
      </c>
      <c r="AY398" s="18" t="s">
        <v>137</v>
      </c>
      <c r="BE398" s="179">
        <f>IF(N398="základní",J398,0)</f>
        <v>0</v>
      </c>
      <c r="BF398" s="179">
        <f>IF(N398="snížená",J398,0)</f>
        <v>0</v>
      </c>
      <c r="BG398" s="179">
        <f>IF(N398="zákl. přenesená",J398,0)</f>
        <v>0</v>
      </c>
      <c r="BH398" s="179">
        <f>IF(N398="sníž. přenesená",J398,0)</f>
        <v>0</v>
      </c>
      <c r="BI398" s="179">
        <f>IF(N398="nulová",J398,0)</f>
        <v>0</v>
      </c>
      <c r="BJ398" s="18" t="s">
        <v>145</v>
      </c>
      <c r="BK398" s="179">
        <f>ROUND(I398*H398,2)</f>
        <v>0</v>
      </c>
      <c r="BL398" s="18" t="s">
        <v>213</v>
      </c>
      <c r="BM398" s="178" t="s">
        <v>1030</v>
      </c>
    </row>
    <row r="399" s="2" customFormat="1" ht="24.15" customHeight="1">
      <c r="A399" s="37"/>
      <c r="B399" s="165"/>
      <c r="C399" s="166" t="s">
        <v>1031</v>
      </c>
      <c r="D399" s="166" t="s">
        <v>140</v>
      </c>
      <c r="E399" s="167" t="s">
        <v>1032</v>
      </c>
      <c r="F399" s="168" t="s">
        <v>1033</v>
      </c>
      <c r="G399" s="169" t="s">
        <v>263</v>
      </c>
      <c r="H399" s="170">
        <v>1</v>
      </c>
      <c r="I399" s="171"/>
      <c r="J399" s="172">
        <f>ROUND(I399*H399,2)</f>
        <v>0</v>
      </c>
      <c r="K399" s="173"/>
      <c r="L399" s="38"/>
      <c r="M399" s="174" t="s">
        <v>1</v>
      </c>
      <c r="N399" s="175" t="s">
        <v>39</v>
      </c>
      <c r="O399" s="76"/>
      <c r="P399" s="176">
        <f>O399*H399</f>
        <v>0</v>
      </c>
      <c r="Q399" s="176">
        <v>0.00087000000000000001</v>
      </c>
      <c r="R399" s="176">
        <f>Q399*H399</f>
        <v>0.00087000000000000001</v>
      </c>
      <c r="S399" s="176">
        <v>0</v>
      </c>
      <c r="T399" s="177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78" t="s">
        <v>213</v>
      </c>
      <c r="AT399" s="178" t="s">
        <v>140</v>
      </c>
      <c r="AU399" s="178" t="s">
        <v>145</v>
      </c>
      <c r="AY399" s="18" t="s">
        <v>137</v>
      </c>
      <c r="BE399" s="179">
        <f>IF(N399="základní",J399,0)</f>
        <v>0</v>
      </c>
      <c r="BF399" s="179">
        <f>IF(N399="snížená",J399,0)</f>
        <v>0</v>
      </c>
      <c r="BG399" s="179">
        <f>IF(N399="zákl. přenesená",J399,0)</f>
        <v>0</v>
      </c>
      <c r="BH399" s="179">
        <f>IF(N399="sníž. přenesená",J399,0)</f>
        <v>0</v>
      </c>
      <c r="BI399" s="179">
        <f>IF(N399="nulová",J399,0)</f>
        <v>0</v>
      </c>
      <c r="BJ399" s="18" t="s">
        <v>145</v>
      </c>
      <c r="BK399" s="179">
        <f>ROUND(I399*H399,2)</f>
        <v>0</v>
      </c>
      <c r="BL399" s="18" t="s">
        <v>213</v>
      </c>
      <c r="BM399" s="178" t="s">
        <v>1034</v>
      </c>
    </row>
    <row r="400" s="2" customFormat="1" ht="33" customHeight="1">
      <c r="A400" s="37"/>
      <c r="B400" s="165"/>
      <c r="C400" s="204" t="s">
        <v>1035</v>
      </c>
      <c r="D400" s="204" t="s">
        <v>360</v>
      </c>
      <c r="E400" s="205" t="s">
        <v>1036</v>
      </c>
      <c r="F400" s="206" t="s">
        <v>1037</v>
      </c>
      <c r="G400" s="207" t="s">
        <v>263</v>
      </c>
      <c r="H400" s="208">
        <v>1</v>
      </c>
      <c r="I400" s="209"/>
      <c r="J400" s="210">
        <f>ROUND(I400*H400,2)</f>
        <v>0</v>
      </c>
      <c r="K400" s="211"/>
      <c r="L400" s="212"/>
      <c r="M400" s="213" t="s">
        <v>1</v>
      </c>
      <c r="N400" s="214" t="s">
        <v>39</v>
      </c>
      <c r="O400" s="76"/>
      <c r="P400" s="176">
        <f>O400*H400</f>
        <v>0</v>
      </c>
      <c r="Q400" s="176">
        <v>0.0608</v>
      </c>
      <c r="R400" s="176">
        <f>Q400*H400</f>
        <v>0.0608</v>
      </c>
      <c r="S400" s="176">
        <v>0</v>
      </c>
      <c r="T400" s="177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78" t="s">
        <v>281</v>
      </c>
      <c r="AT400" s="178" t="s">
        <v>360</v>
      </c>
      <c r="AU400" s="178" t="s">
        <v>145</v>
      </c>
      <c r="AY400" s="18" t="s">
        <v>137</v>
      </c>
      <c r="BE400" s="179">
        <f>IF(N400="základní",J400,0)</f>
        <v>0</v>
      </c>
      <c r="BF400" s="179">
        <f>IF(N400="snížená",J400,0)</f>
        <v>0</v>
      </c>
      <c r="BG400" s="179">
        <f>IF(N400="zákl. přenesená",J400,0)</f>
        <v>0</v>
      </c>
      <c r="BH400" s="179">
        <f>IF(N400="sníž. přenesená",J400,0)</f>
        <v>0</v>
      </c>
      <c r="BI400" s="179">
        <f>IF(N400="nulová",J400,0)</f>
        <v>0</v>
      </c>
      <c r="BJ400" s="18" t="s">
        <v>145</v>
      </c>
      <c r="BK400" s="179">
        <f>ROUND(I400*H400,2)</f>
        <v>0</v>
      </c>
      <c r="BL400" s="18" t="s">
        <v>213</v>
      </c>
      <c r="BM400" s="178" t="s">
        <v>1038</v>
      </c>
    </row>
    <row r="401" s="2" customFormat="1" ht="16.5" customHeight="1">
      <c r="A401" s="37"/>
      <c r="B401" s="165"/>
      <c r="C401" s="166" t="s">
        <v>1039</v>
      </c>
      <c r="D401" s="166" t="s">
        <v>140</v>
      </c>
      <c r="E401" s="167" t="s">
        <v>1040</v>
      </c>
      <c r="F401" s="168" t="s">
        <v>1041</v>
      </c>
      <c r="G401" s="169" t="s">
        <v>149</v>
      </c>
      <c r="H401" s="170">
        <v>8</v>
      </c>
      <c r="I401" s="171"/>
      <c r="J401" s="172">
        <f>ROUND(I401*H401,2)</f>
        <v>0</v>
      </c>
      <c r="K401" s="173"/>
      <c r="L401" s="38"/>
      <c r="M401" s="174" t="s">
        <v>1</v>
      </c>
      <c r="N401" s="175" t="s">
        <v>39</v>
      </c>
      <c r="O401" s="76"/>
      <c r="P401" s="176">
        <f>O401*H401</f>
        <v>0</v>
      </c>
      <c r="Q401" s="176">
        <v>0</v>
      </c>
      <c r="R401" s="176">
        <f>Q401*H401</f>
        <v>0</v>
      </c>
      <c r="S401" s="176">
        <v>0.0085299999999999994</v>
      </c>
      <c r="T401" s="177">
        <f>S401*H401</f>
        <v>0.068239999999999995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78" t="s">
        <v>213</v>
      </c>
      <c r="AT401" s="178" t="s">
        <v>140</v>
      </c>
      <c r="AU401" s="178" t="s">
        <v>145</v>
      </c>
      <c r="AY401" s="18" t="s">
        <v>137</v>
      </c>
      <c r="BE401" s="179">
        <f>IF(N401="základní",J401,0)</f>
        <v>0</v>
      </c>
      <c r="BF401" s="179">
        <f>IF(N401="snížená",J401,0)</f>
        <v>0</v>
      </c>
      <c r="BG401" s="179">
        <f>IF(N401="zákl. přenesená",J401,0)</f>
        <v>0</v>
      </c>
      <c r="BH401" s="179">
        <f>IF(N401="sníž. přenesená",J401,0)</f>
        <v>0</v>
      </c>
      <c r="BI401" s="179">
        <f>IF(N401="nulová",J401,0)</f>
        <v>0</v>
      </c>
      <c r="BJ401" s="18" t="s">
        <v>145</v>
      </c>
      <c r="BK401" s="179">
        <f>ROUND(I401*H401,2)</f>
        <v>0</v>
      </c>
      <c r="BL401" s="18" t="s">
        <v>213</v>
      </c>
      <c r="BM401" s="178" t="s">
        <v>1042</v>
      </c>
    </row>
    <row r="402" s="2" customFormat="1" ht="24.15" customHeight="1">
      <c r="A402" s="37"/>
      <c r="B402" s="165"/>
      <c r="C402" s="166" t="s">
        <v>1043</v>
      </c>
      <c r="D402" s="166" t="s">
        <v>140</v>
      </c>
      <c r="E402" s="167" t="s">
        <v>1044</v>
      </c>
      <c r="F402" s="168" t="s">
        <v>1045</v>
      </c>
      <c r="G402" s="169" t="s">
        <v>263</v>
      </c>
      <c r="H402" s="170">
        <v>4</v>
      </c>
      <c r="I402" s="171"/>
      <c r="J402" s="172">
        <f>ROUND(I402*H402,2)</f>
        <v>0</v>
      </c>
      <c r="K402" s="173"/>
      <c r="L402" s="38"/>
      <c r="M402" s="174" t="s">
        <v>1</v>
      </c>
      <c r="N402" s="175" t="s">
        <v>39</v>
      </c>
      <c r="O402" s="76"/>
      <c r="P402" s="176">
        <f>O402*H402</f>
        <v>0</v>
      </c>
      <c r="Q402" s="176">
        <v>0</v>
      </c>
      <c r="R402" s="176">
        <f>Q402*H402</f>
        <v>0</v>
      </c>
      <c r="S402" s="176">
        <v>0</v>
      </c>
      <c r="T402" s="177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78" t="s">
        <v>213</v>
      </c>
      <c r="AT402" s="178" t="s">
        <v>140</v>
      </c>
      <c r="AU402" s="178" t="s">
        <v>145</v>
      </c>
      <c r="AY402" s="18" t="s">
        <v>137</v>
      </c>
      <c r="BE402" s="179">
        <f>IF(N402="základní",J402,0)</f>
        <v>0</v>
      </c>
      <c r="BF402" s="179">
        <f>IF(N402="snížená",J402,0)</f>
        <v>0</v>
      </c>
      <c r="BG402" s="179">
        <f>IF(N402="zákl. přenesená",J402,0)</f>
        <v>0</v>
      </c>
      <c r="BH402" s="179">
        <f>IF(N402="sníž. přenesená",J402,0)</f>
        <v>0</v>
      </c>
      <c r="BI402" s="179">
        <f>IF(N402="nulová",J402,0)</f>
        <v>0</v>
      </c>
      <c r="BJ402" s="18" t="s">
        <v>145</v>
      </c>
      <c r="BK402" s="179">
        <f>ROUND(I402*H402,2)</f>
        <v>0</v>
      </c>
      <c r="BL402" s="18" t="s">
        <v>213</v>
      </c>
      <c r="BM402" s="178" t="s">
        <v>1046</v>
      </c>
    </row>
    <row r="403" s="2" customFormat="1" ht="24.15" customHeight="1">
      <c r="A403" s="37"/>
      <c r="B403" s="165"/>
      <c r="C403" s="204" t="s">
        <v>1047</v>
      </c>
      <c r="D403" s="204" t="s">
        <v>360</v>
      </c>
      <c r="E403" s="205" t="s">
        <v>1048</v>
      </c>
      <c r="F403" s="206" t="s">
        <v>1049</v>
      </c>
      <c r="G403" s="207" t="s">
        <v>263</v>
      </c>
      <c r="H403" s="208">
        <v>4</v>
      </c>
      <c r="I403" s="209"/>
      <c r="J403" s="210">
        <f>ROUND(I403*H403,2)</f>
        <v>0</v>
      </c>
      <c r="K403" s="211"/>
      <c r="L403" s="212"/>
      <c r="M403" s="213" t="s">
        <v>1</v>
      </c>
      <c r="N403" s="214" t="s">
        <v>39</v>
      </c>
      <c r="O403" s="76"/>
      <c r="P403" s="176">
        <f>O403*H403</f>
        <v>0</v>
      </c>
      <c r="Q403" s="176">
        <v>0</v>
      </c>
      <c r="R403" s="176">
        <f>Q403*H403</f>
        <v>0</v>
      </c>
      <c r="S403" s="176">
        <v>0</v>
      </c>
      <c r="T403" s="177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78" t="s">
        <v>281</v>
      </c>
      <c r="AT403" s="178" t="s">
        <v>360</v>
      </c>
      <c r="AU403" s="178" t="s">
        <v>145</v>
      </c>
      <c r="AY403" s="18" t="s">
        <v>137</v>
      </c>
      <c r="BE403" s="179">
        <f>IF(N403="základní",J403,0)</f>
        <v>0</v>
      </c>
      <c r="BF403" s="179">
        <f>IF(N403="snížená",J403,0)</f>
        <v>0</v>
      </c>
      <c r="BG403" s="179">
        <f>IF(N403="zákl. přenesená",J403,0)</f>
        <v>0</v>
      </c>
      <c r="BH403" s="179">
        <f>IF(N403="sníž. přenesená",J403,0)</f>
        <v>0</v>
      </c>
      <c r="BI403" s="179">
        <f>IF(N403="nulová",J403,0)</f>
        <v>0</v>
      </c>
      <c r="BJ403" s="18" t="s">
        <v>145</v>
      </c>
      <c r="BK403" s="179">
        <f>ROUND(I403*H403,2)</f>
        <v>0</v>
      </c>
      <c r="BL403" s="18" t="s">
        <v>213</v>
      </c>
      <c r="BM403" s="178" t="s">
        <v>1050</v>
      </c>
    </row>
    <row r="404" s="2" customFormat="1" ht="24.15" customHeight="1">
      <c r="A404" s="37"/>
      <c r="B404" s="165"/>
      <c r="C404" s="204" t="s">
        <v>1051</v>
      </c>
      <c r="D404" s="204" t="s">
        <v>360</v>
      </c>
      <c r="E404" s="205" t="s">
        <v>1052</v>
      </c>
      <c r="F404" s="206" t="s">
        <v>1053</v>
      </c>
      <c r="G404" s="207" t="s">
        <v>639</v>
      </c>
      <c r="H404" s="208">
        <v>3</v>
      </c>
      <c r="I404" s="209"/>
      <c r="J404" s="210">
        <f>ROUND(I404*H404,2)</f>
        <v>0</v>
      </c>
      <c r="K404" s="211"/>
      <c r="L404" s="212"/>
      <c r="M404" s="213" t="s">
        <v>1</v>
      </c>
      <c r="N404" s="214" t="s">
        <v>39</v>
      </c>
      <c r="O404" s="76"/>
      <c r="P404" s="176">
        <f>O404*H404</f>
        <v>0</v>
      </c>
      <c r="Q404" s="176">
        <v>0</v>
      </c>
      <c r="R404" s="176">
        <f>Q404*H404</f>
        <v>0</v>
      </c>
      <c r="S404" s="176">
        <v>0</v>
      </c>
      <c r="T404" s="177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78" t="s">
        <v>281</v>
      </c>
      <c r="AT404" s="178" t="s">
        <v>360</v>
      </c>
      <c r="AU404" s="178" t="s">
        <v>145</v>
      </c>
      <c r="AY404" s="18" t="s">
        <v>137</v>
      </c>
      <c r="BE404" s="179">
        <f>IF(N404="základní",J404,0)</f>
        <v>0</v>
      </c>
      <c r="BF404" s="179">
        <f>IF(N404="snížená",J404,0)</f>
        <v>0</v>
      </c>
      <c r="BG404" s="179">
        <f>IF(N404="zákl. přenesená",J404,0)</f>
        <v>0</v>
      </c>
      <c r="BH404" s="179">
        <f>IF(N404="sníž. přenesená",J404,0)</f>
        <v>0</v>
      </c>
      <c r="BI404" s="179">
        <f>IF(N404="nulová",J404,0)</f>
        <v>0</v>
      </c>
      <c r="BJ404" s="18" t="s">
        <v>145</v>
      </c>
      <c r="BK404" s="179">
        <f>ROUND(I404*H404,2)</f>
        <v>0</v>
      </c>
      <c r="BL404" s="18" t="s">
        <v>213</v>
      </c>
      <c r="BM404" s="178" t="s">
        <v>1054</v>
      </c>
    </row>
    <row r="405" s="2" customFormat="1" ht="24.15" customHeight="1">
      <c r="A405" s="37"/>
      <c r="B405" s="165"/>
      <c r="C405" s="204" t="s">
        <v>1055</v>
      </c>
      <c r="D405" s="204" t="s">
        <v>360</v>
      </c>
      <c r="E405" s="205" t="s">
        <v>1056</v>
      </c>
      <c r="F405" s="206" t="s">
        <v>1057</v>
      </c>
      <c r="G405" s="207" t="s">
        <v>263</v>
      </c>
      <c r="H405" s="208">
        <v>4</v>
      </c>
      <c r="I405" s="209"/>
      <c r="J405" s="210">
        <f>ROUND(I405*H405,2)</f>
        <v>0</v>
      </c>
      <c r="K405" s="211"/>
      <c r="L405" s="212"/>
      <c r="M405" s="213" t="s">
        <v>1</v>
      </c>
      <c r="N405" s="214" t="s">
        <v>39</v>
      </c>
      <c r="O405" s="76"/>
      <c r="P405" s="176">
        <f>O405*H405</f>
        <v>0</v>
      </c>
      <c r="Q405" s="176">
        <v>0.01553</v>
      </c>
      <c r="R405" s="176">
        <f>Q405*H405</f>
        <v>0.062120000000000002</v>
      </c>
      <c r="S405" s="176">
        <v>0</v>
      </c>
      <c r="T405" s="177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78" t="s">
        <v>281</v>
      </c>
      <c r="AT405" s="178" t="s">
        <v>360</v>
      </c>
      <c r="AU405" s="178" t="s">
        <v>145</v>
      </c>
      <c r="AY405" s="18" t="s">
        <v>137</v>
      </c>
      <c r="BE405" s="179">
        <f>IF(N405="základní",J405,0)</f>
        <v>0</v>
      </c>
      <c r="BF405" s="179">
        <f>IF(N405="snížená",J405,0)</f>
        <v>0</v>
      </c>
      <c r="BG405" s="179">
        <f>IF(N405="zákl. přenesená",J405,0)</f>
        <v>0</v>
      </c>
      <c r="BH405" s="179">
        <f>IF(N405="sníž. přenesená",J405,0)</f>
        <v>0</v>
      </c>
      <c r="BI405" s="179">
        <f>IF(N405="nulová",J405,0)</f>
        <v>0</v>
      </c>
      <c r="BJ405" s="18" t="s">
        <v>145</v>
      </c>
      <c r="BK405" s="179">
        <f>ROUND(I405*H405,2)</f>
        <v>0</v>
      </c>
      <c r="BL405" s="18" t="s">
        <v>213</v>
      </c>
      <c r="BM405" s="178" t="s">
        <v>1058</v>
      </c>
    </row>
    <row r="406" s="2" customFormat="1" ht="24.15" customHeight="1">
      <c r="A406" s="37"/>
      <c r="B406" s="165"/>
      <c r="C406" s="204" t="s">
        <v>1059</v>
      </c>
      <c r="D406" s="204" t="s">
        <v>360</v>
      </c>
      <c r="E406" s="205" t="s">
        <v>1060</v>
      </c>
      <c r="F406" s="206" t="s">
        <v>1061</v>
      </c>
      <c r="G406" s="207" t="s">
        <v>263</v>
      </c>
      <c r="H406" s="208">
        <v>1</v>
      </c>
      <c r="I406" s="209"/>
      <c r="J406" s="210">
        <f>ROUND(I406*H406,2)</f>
        <v>0</v>
      </c>
      <c r="K406" s="211"/>
      <c r="L406" s="212"/>
      <c r="M406" s="213" t="s">
        <v>1</v>
      </c>
      <c r="N406" s="214" t="s">
        <v>39</v>
      </c>
      <c r="O406" s="76"/>
      <c r="P406" s="176">
        <f>O406*H406</f>
        <v>0</v>
      </c>
      <c r="Q406" s="176">
        <v>0.0022000000000000001</v>
      </c>
      <c r="R406" s="176">
        <f>Q406*H406</f>
        <v>0.0022000000000000001</v>
      </c>
      <c r="S406" s="176">
        <v>0</v>
      </c>
      <c r="T406" s="177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78" t="s">
        <v>281</v>
      </c>
      <c r="AT406" s="178" t="s">
        <v>360</v>
      </c>
      <c r="AU406" s="178" t="s">
        <v>145</v>
      </c>
      <c r="AY406" s="18" t="s">
        <v>137</v>
      </c>
      <c r="BE406" s="179">
        <f>IF(N406="základní",J406,0)</f>
        <v>0</v>
      </c>
      <c r="BF406" s="179">
        <f>IF(N406="snížená",J406,0)</f>
        <v>0</v>
      </c>
      <c r="BG406" s="179">
        <f>IF(N406="zákl. přenesená",J406,0)</f>
        <v>0</v>
      </c>
      <c r="BH406" s="179">
        <f>IF(N406="sníž. přenesená",J406,0)</f>
        <v>0</v>
      </c>
      <c r="BI406" s="179">
        <f>IF(N406="nulová",J406,0)</f>
        <v>0</v>
      </c>
      <c r="BJ406" s="18" t="s">
        <v>145</v>
      </c>
      <c r="BK406" s="179">
        <f>ROUND(I406*H406,2)</f>
        <v>0</v>
      </c>
      <c r="BL406" s="18" t="s">
        <v>213</v>
      </c>
      <c r="BM406" s="178" t="s">
        <v>1062</v>
      </c>
    </row>
    <row r="407" s="2" customFormat="1" ht="21.75" customHeight="1">
      <c r="A407" s="37"/>
      <c r="B407" s="165"/>
      <c r="C407" s="204" t="s">
        <v>1063</v>
      </c>
      <c r="D407" s="204" t="s">
        <v>360</v>
      </c>
      <c r="E407" s="205" t="s">
        <v>1064</v>
      </c>
      <c r="F407" s="206" t="s">
        <v>1065</v>
      </c>
      <c r="G407" s="207" t="s">
        <v>263</v>
      </c>
      <c r="H407" s="208">
        <v>4</v>
      </c>
      <c r="I407" s="209"/>
      <c r="J407" s="210">
        <f>ROUND(I407*H407,2)</f>
        <v>0</v>
      </c>
      <c r="K407" s="211"/>
      <c r="L407" s="212"/>
      <c r="M407" s="213" t="s">
        <v>1</v>
      </c>
      <c r="N407" s="214" t="s">
        <v>39</v>
      </c>
      <c r="O407" s="76"/>
      <c r="P407" s="176">
        <f>O407*H407</f>
        <v>0</v>
      </c>
      <c r="Q407" s="176">
        <v>0.0022000000000000001</v>
      </c>
      <c r="R407" s="176">
        <f>Q407*H407</f>
        <v>0.0088000000000000005</v>
      </c>
      <c r="S407" s="176">
        <v>0</v>
      </c>
      <c r="T407" s="177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78" t="s">
        <v>281</v>
      </c>
      <c r="AT407" s="178" t="s">
        <v>360</v>
      </c>
      <c r="AU407" s="178" t="s">
        <v>145</v>
      </c>
      <c r="AY407" s="18" t="s">
        <v>137</v>
      </c>
      <c r="BE407" s="179">
        <f>IF(N407="základní",J407,0)</f>
        <v>0</v>
      </c>
      <c r="BF407" s="179">
        <f>IF(N407="snížená",J407,0)</f>
        <v>0</v>
      </c>
      <c r="BG407" s="179">
        <f>IF(N407="zákl. přenesená",J407,0)</f>
        <v>0</v>
      </c>
      <c r="BH407" s="179">
        <f>IF(N407="sníž. přenesená",J407,0)</f>
        <v>0</v>
      </c>
      <c r="BI407" s="179">
        <f>IF(N407="nulová",J407,0)</f>
        <v>0</v>
      </c>
      <c r="BJ407" s="18" t="s">
        <v>145</v>
      </c>
      <c r="BK407" s="179">
        <f>ROUND(I407*H407,2)</f>
        <v>0</v>
      </c>
      <c r="BL407" s="18" t="s">
        <v>213</v>
      </c>
      <c r="BM407" s="178" t="s">
        <v>1066</v>
      </c>
    </row>
    <row r="408" s="2" customFormat="1" ht="16.5" customHeight="1">
      <c r="A408" s="37"/>
      <c r="B408" s="165"/>
      <c r="C408" s="204" t="s">
        <v>1067</v>
      </c>
      <c r="D408" s="204" t="s">
        <v>360</v>
      </c>
      <c r="E408" s="205" t="s">
        <v>1068</v>
      </c>
      <c r="F408" s="206" t="s">
        <v>1069</v>
      </c>
      <c r="G408" s="207" t="s">
        <v>263</v>
      </c>
      <c r="H408" s="208">
        <v>3</v>
      </c>
      <c r="I408" s="209"/>
      <c r="J408" s="210">
        <f>ROUND(I408*H408,2)</f>
        <v>0</v>
      </c>
      <c r="K408" s="211"/>
      <c r="L408" s="212"/>
      <c r="M408" s="213" t="s">
        <v>1</v>
      </c>
      <c r="N408" s="214" t="s">
        <v>39</v>
      </c>
      <c r="O408" s="76"/>
      <c r="P408" s="176">
        <f>O408*H408</f>
        <v>0</v>
      </c>
      <c r="Q408" s="176">
        <v>0.00014999999999999999</v>
      </c>
      <c r="R408" s="176">
        <f>Q408*H408</f>
        <v>0.00044999999999999999</v>
      </c>
      <c r="S408" s="176">
        <v>0</v>
      </c>
      <c r="T408" s="177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78" t="s">
        <v>281</v>
      </c>
      <c r="AT408" s="178" t="s">
        <v>360</v>
      </c>
      <c r="AU408" s="178" t="s">
        <v>145</v>
      </c>
      <c r="AY408" s="18" t="s">
        <v>137</v>
      </c>
      <c r="BE408" s="179">
        <f>IF(N408="základní",J408,0)</f>
        <v>0</v>
      </c>
      <c r="BF408" s="179">
        <f>IF(N408="snížená",J408,0)</f>
        <v>0</v>
      </c>
      <c r="BG408" s="179">
        <f>IF(N408="zákl. přenesená",J408,0)</f>
        <v>0</v>
      </c>
      <c r="BH408" s="179">
        <f>IF(N408="sníž. přenesená",J408,0)</f>
        <v>0</v>
      </c>
      <c r="BI408" s="179">
        <f>IF(N408="nulová",J408,0)</f>
        <v>0</v>
      </c>
      <c r="BJ408" s="18" t="s">
        <v>145</v>
      </c>
      <c r="BK408" s="179">
        <f>ROUND(I408*H408,2)</f>
        <v>0</v>
      </c>
      <c r="BL408" s="18" t="s">
        <v>213</v>
      </c>
      <c r="BM408" s="178" t="s">
        <v>1070</v>
      </c>
    </row>
    <row r="409" s="2" customFormat="1" ht="16.5" customHeight="1">
      <c r="A409" s="37"/>
      <c r="B409" s="165"/>
      <c r="C409" s="204" t="s">
        <v>1071</v>
      </c>
      <c r="D409" s="204" t="s">
        <v>360</v>
      </c>
      <c r="E409" s="205" t="s">
        <v>1072</v>
      </c>
      <c r="F409" s="206" t="s">
        <v>1073</v>
      </c>
      <c r="G409" s="207" t="s">
        <v>263</v>
      </c>
      <c r="H409" s="208">
        <v>1</v>
      </c>
      <c r="I409" s="209"/>
      <c r="J409" s="210">
        <f>ROUND(I409*H409,2)</f>
        <v>0</v>
      </c>
      <c r="K409" s="211"/>
      <c r="L409" s="212"/>
      <c r="M409" s="213" t="s">
        <v>1</v>
      </c>
      <c r="N409" s="214" t="s">
        <v>39</v>
      </c>
      <c r="O409" s="76"/>
      <c r="P409" s="176">
        <f>O409*H409</f>
        <v>0</v>
      </c>
      <c r="Q409" s="176">
        <v>0.00014999999999999999</v>
      </c>
      <c r="R409" s="176">
        <f>Q409*H409</f>
        <v>0.00014999999999999999</v>
      </c>
      <c r="S409" s="176">
        <v>0</v>
      </c>
      <c r="T409" s="177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78" t="s">
        <v>281</v>
      </c>
      <c r="AT409" s="178" t="s">
        <v>360</v>
      </c>
      <c r="AU409" s="178" t="s">
        <v>145</v>
      </c>
      <c r="AY409" s="18" t="s">
        <v>137</v>
      </c>
      <c r="BE409" s="179">
        <f>IF(N409="základní",J409,0)</f>
        <v>0</v>
      </c>
      <c r="BF409" s="179">
        <f>IF(N409="snížená",J409,0)</f>
        <v>0</v>
      </c>
      <c r="BG409" s="179">
        <f>IF(N409="zákl. přenesená",J409,0)</f>
        <v>0</v>
      </c>
      <c r="BH409" s="179">
        <f>IF(N409="sníž. přenesená",J409,0)</f>
        <v>0</v>
      </c>
      <c r="BI409" s="179">
        <f>IF(N409="nulová",J409,0)</f>
        <v>0</v>
      </c>
      <c r="BJ409" s="18" t="s">
        <v>145</v>
      </c>
      <c r="BK409" s="179">
        <f>ROUND(I409*H409,2)</f>
        <v>0</v>
      </c>
      <c r="BL409" s="18" t="s">
        <v>213</v>
      </c>
      <c r="BM409" s="178" t="s">
        <v>1074</v>
      </c>
    </row>
    <row r="410" s="2" customFormat="1" ht="24.15" customHeight="1">
      <c r="A410" s="37"/>
      <c r="B410" s="165"/>
      <c r="C410" s="204" t="s">
        <v>1075</v>
      </c>
      <c r="D410" s="204" t="s">
        <v>360</v>
      </c>
      <c r="E410" s="205" t="s">
        <v>1076</v>
      </c>
      <c r="F410" s="206" t="s">
        <v>1077</v>
      </c>
      <c r="G410" s="207" t="s">
        <v>263</v>
      </c>
      <c r="H410" s="208">
        <v>2</v>
      </c>
      <c r="I410" s="209"/>
      <c r="J410" s="210">
        <f>ROUND(I410*H410,2)</f>
        <v>0</v>
      </c>
      <c r="K410" s="211"/>
      <c r="L410" s="212"/>
      <c r="M410" s="213" t="s">
        <v>1</v>
      </c>
      <c r="N410" s="214" t="s">
        <v>39</v>
      </c>
      <c r="O410" s="76"/>
      <c r="P410" s="176">
        <f>O410*H410</f>
        <v>0</v>
      </c>
      <c r="Q410" s="176">
        <v>0.016</v>
      </c>
      <c r="R410" s="176">
        <f>Q410*H410</f>
        <v>0.032000000000000001</v>
      </c>
      <c r="S410" s="176">
        <v>0</v>
      </c>
      <c r="T410" s="177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78" t="s">
        <v>281</v>
      </c>
      <c r="AT410" s="178" t="s">
        <v>360</v>
      </c>
      <c r="AU410" s="178" t="s">
        <v>145</v>
      </c>
      <c r="AY410" s="18" t="s">
        <v>137</v>
      </c>
      <c r="BE410" s="179">
        <f>IF(N410="základní",J410,0)</f>
        <v>0</v>
      </c>
      <c r="BF410" s="179">
        <f>IF(N410="snížená",J410,0)</f>
        <v>0</v>
      </c>
      <c r="BG410" s="179">
        <f>IF(N410="zákl. přenesená",J410,0)</f>
        <v>0</v>
      </c>
      <c r="BH410" s="179">
        <f>IF(N410="sníž. přenesená",J410,0)</f>
        <v>0</v>
      </c>
      <c r="BI410" s="179">
        <f>IF(N410="nulová",J410,0)</f>
        <v>0</v>
      </c>
      <c r="BJ410" s="18" t="s">
        <v>145</v>
      </c>
      <c r="BK410" s="179">
        <f>ROUND(I410*H410,2)</f>
        <v>0</v>
      </c>
      <c r="BL410" s="18" t="s">
        <v>213</v>
      </c>
      <c r="BM410" s="178" t="s">
        <v>1078</v>
      </c>
    </row>
    <row r="411" s="2" customFormat="1" ht="24.15" customHeight="1">
      <c r="A411" s="37"/>
      <c r="B411" s="165"/>
      <c r="C411" s="166" t="s">
        <v>1079</v>
      </c>
      <c r="D411" s="166" t="s">
        <v>140</v>
      </c>
      <c r="E411" s="167" t="s">
        <v>1080</v>
      </c>
      <c r="F411" s="168" t="s">
        <v>1081</v>
      </c>
      <c r="G411" s="169" t="s">
        <v>263</v>
      </c>
      <c r="H411" s="170">
        <v>1</v>
      </c>
      <c r="I411" s="171"/>
      <c r="J411" s="172">
        <f>ROUND(I411*H411,2)</f>
        <v>0</v>
      </c>
      <c r="K411" s="173"/>
      <c r="L411" s="38"/>
      <c r="M411" s="174" t="s">
        <v>1</v>
      </c>
      <c r="N411" s="175" t="s">
        <v>39</v>
      </c>
      <c r="O411" s="76"/>
      <c r="P411" s="176">
        <f>O411*H411</f>
        <v>0</v>
      </c>
      <c r="Q411" s="176">
        <v>0</v>
      </c>
      <c r="R411" s="176">
        <f>Q411*H411</f>
        <v>0</v>
      </c>
      <c r="S411" s="176">
        <v>0</v>
      </c>
      <c r="T411" s="177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78" t="s">
        <v>144</v>
      </c>
      <c r="AT411" s="178" t="s">
        <v>140</v>
      </c>
      <c r="AU411" s="178" t="s">
        <v>145</v>
      </c>
      <c r="AY411" s="18" t="s">
        <v>137</v>
      </c>
      <c r="BE411" s="179">
        <f>IF(N411="základní",J411,0)</f>
        <v>0</v>
      </c>
      <c r="BF411" s="179">
        <f>IF(N411="snížená",J411,0)</f>
        <v>0</v>
      </c>
      <c r="BG411" s="179">
        <f>IF(N411="zákl. přenesená",J411,0)</f>
        <v>0</v>
      </c>
      <c r="BH411" s="179">
        <f>IF(N411="sníž. přenesená",J411,0)</f>
        <v>0</v>
      </c>
      <c r="BI411" s="179">
        <f>IF(N411="nulová",J411,0)</f>
        <v>0</v>
      </c>
      <c r="BJ411" s="18" t="s">
        <v>145</v>
      </c>
      <c r="BK411" s="179">
        <f>ROUND(I411*H411,2)</f>
        <v>0</v>
      </c>
      <c r="BL411" s="18" t="s">
        <v>144</v>
      </c>
      <c r="BM411" s="178" t="s">
        <v>1082</v>
      </c>
    </row>
    <row r="412" s="2" customFormat="1" ht="16.5" customHeight="1">
      <c r="A412" s="37"/>
      <c r="B412" s="165"/>
      <c r="C412" s="204" t="s">
        <v>1083</v>
      </c>
      <c r="D412" s="204" t="s">
        <v>360</v>
      </c>
      <c r="E412" s="205" t="s">
        <v>1084</v>
      </c>
      <c r="F412" s="206" t="s">
        <v>1085</v>
      </c>
      <c r="G412" s="207" t="s">
        <v>1</v>
      </c>
      <c r="H412" s="208">
        <v>1</v>
      </c>
      <c r="I412" s="209"/>
      <c r="J412" s="210">
        <f>ROUND(I412*H412,2)</f>
        <v>0</v>
      </c>
      <c r="K412" s="211"/>
      <c r="L412" s="212"/>
      <c r="M412" s="213" t="s">
        <v>1</v>
      </c>
      <c r="N412" s="214" t="s">
        <v>39</v>
      </c>
      <c r="O412" s="76"/>
      <c r="P412" s="176">
        <f>O412*H412</f>
        <v>0</v>
      </c>
      <c r="Q412" s="176">
        <v>0</v>
      </c>
      <c r="R412" s="176">
        <f>Q412*H412</f>
        <v>0</v>
      </c>
      <c r="S412" s="176">
        <v>0</v>
      </c>
      <c r="T412" s="177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78" t="s">
        <v>173</v>
      </c>
      <c r="AT412" s="178" t="s">
        <v>360</v>
      </c>
      <c r="AU412" s="178" t="s">
        <v>145</v>
      </c>
      <c r="AY412" s="18" t="s">
        <v>137</v>
      </c>
      <c r="BE412" s="179">
        <f>IF(N412="základní",J412,0)</f>
        <v>0</v>
      </c>
      <c r="BF412" s="179">
        <f>IF(N412="snížená",J412,0)</f>
        <v>0</v>
      </c>
      <c r="BG412" s="179">
        <f>IF(N412="zákl. přenesená",J412,0)</f>
        <v>0</v>
      </c>
      <c r="BH412" s="179">
        <f>IF(N412="sníž. přenesená",J412,0)</f>
        <v>0</v>
      </c>
      <c r="BI412" s="179">
        <f>IF(N412="nulová",J412,0)</f>
        <v>0</v>
      </c>
      <c r="BJ412" s="18" t="s">
        <v>145</v>
      </c>
      <c r="BK412" s="179">
        <f>ROUND(I412*H412,2)</f>
        <v>0</v>
      </c>
      <c r="BL412" s="18" t="s">
        <v>144</v>
      </c>
      <c r="BM412" s="178" t="s">
        <v>1086</v>
      </c>
    </row>
    <row r="413" s="2" customFormat="1" ht="33" customHeight="1">
      <c r="A413" s="37"/>
      <c r="B413" s="165"/>
      <c r="C413" s="166" t="s">
        <v>1087</v>
      </c>
      <c r="D413" s="166" t="s">
        <v>140</v>
      </c>
      <c r="E413" s="167" t="s">
        <v>1088</v>
      </c>
      <c r="F413" s="168" t="s">
        <v>1089</v>
      </c>
      <c r="G413" s="169" t="s">
        <v>389</v>
      </c>
      <c r="H413" s="215"/>
      <c r="I413" s="171"/>
      <c r="J413" s="172">
        <f>ROUND(I413*H413,2)</f>
        <v>0</v>
      </c>
      <c r="K413" s="173"/>
      <c r="L413" s="38"/>
      <c r="M413" s="174" t="s">
        <v>1</v>
      </c>
      <c r="N413" s="175" t="s">
        <v>39</v>
      </c>
      <c r="O413" s="76"/>
      <c r="P413" s="176">
        <f>O413*H413</f>
        <v>0</v>
      </c>
      <c r="Q413" s="176">
        <v>0</v>
      </c>
      <c r="R413" s="176">
        <f>Q413*H413</f>
        <v>0</v>
      </c>
      <c r="S413" s="176">
        <v>0</v>
      </c>
      <c r="T413" s="177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78" t="s">
        <v>213</v>
      </c>
      <c r="AT413" s="178" t="s">
        <v>140</v>
      </c>
      <c r="AU413" s="178" t="s">
        <v>145</v>
      </c>
      <c r="AY413" s="18" t="s">
        <v>137</v>
      </c>
      <c r="BE413" s="179">
        <f>IF(N413="základní",J413,0)</f>
        <v>0</v>
      </c>
      <c r="BF413" s="179">
        <f>IF(N413="snížená",J413,0)</f>
        <v>0</v>
      </c>
      <c r="BG413" s="179">
        <f>IF(N413="zákl. přenesená",J413,0)</f>
        <v>0</v>
      </c>
      <c r="BH413" s="179">
        <f>IF(N413="sníž. přenesená",J413,0)</f>
        <v>0</v>
      </c>
      <c r="BI413" s="179">
        <f>IF(N413="nulová",J413,0)</f>
        <v>0</v>
      </c>
      <c r="BJ413" s="18" t="s">
        <v>145</v>
      </c>
      <c r="BK413" s="179">
        <f>ROUND(I413*H413,2)</f>
        <v>0</v>
      </c>
      <c r="BL413" s="18" t="s">
        <v>213</v>
      </c>
      <c r="BM413" s="178" t="s">
        <v>1090</v>
      </c>
    </row>
    <row r="414" s="12" customFormat="1" ht="22.8" customHeight="1">
      <c r="A414" s="12"/>
      <c r="B414" s="152"/>
      <c r="C414" s="12"/>
      <c r="D414" s="153" t="s">
        <v>72</v>
      </c>
      <c r="E414" s="163" t="s">
        <v>1091</v>
      </c>
      <c r="F414" s="163" t="s">
        <v>1092</v>
      </c>
      <c r="G414" s="12"/>
      <c r="H414" s="12"/>
      <c r="I414" s="155"/>
      <c r="J414" s="164">
        <f>BK414</f>
        <v>0</v>
      </c>
      <c r="K414" s="12"/>
      <c r="L414" s="152"/>
      <c r="M414" s="157"/>
      <c r="N414" s="158"/>
      <c r="O414" s="158"/>
      <c r="P414" s="159">
        <f>SUM(P415:P416)</f>
        <v>0</v>
      </c>
      <c r="Q414" s="158"/>
      <c r="R414" s="159">
        <f>SUM(R415:R416)</f>
        <v>0</v>
      </c>
      <c r="S414" s="158"/>
      <c r="T414" s="160">
        <f>SUM(T415:T416)</f>
        <v>0.080000000000000002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153" t="s">
        <v>145</v>
      </c>
      <c r="AT414" s="161" t="s">
        <v>72</v>
      </c>
      <c r="AU414" s="161" t="s">
        <v>78</v>
      </c>
      <c r="AY414" s="153" t="s">
        <v>137</v>
      </c>
      <c r="BK414" s="162">
        <f>SUM(BK415:BK416)</f>
        <v>0</v>
      </c>
    </row>
    <row r="415" s="2" customFormat="1" ht="24.15" customHeight="1">
      <c r="A415" s="37"/>
      <c r="B415" s="165"/>
      <c r="C415" s="166" t="s">
        <v>1093</v>
      </c>
      <c r="D415" s="166" t="s">
        <v>140</v>
      </c>
      <c r="E415" s="167" t="s">
        <v>1094</v>
      </c>
      <c r="F415" s="168" t="s">
        <v>1095</v>
      </c>
      <c r="G415" s="169" t="s">
        <v>344</v>
      </c>
      <c r="H415" s="170">
        <v>80</v>
      </c>
      <c r="I415" s="171"/>
      <c r="J415" s="172">
        <f>ROUND(I415*H415,2)</f>
        <v>0</v>
      </c>
      <c r="K415" s="173"/>
      <c r="L415" s="38"/>
      <c r="M415" s="174" t="s">
        <v>1</v>
      </c>
      <c r="N415" s="175" t="s">
        <v>39</v>
      </c>
      <c r="O415" s="76"/>
      <c r="P415" s="176">
        <f>O415*H415</f>
        <v>0</v>
      </c>
      <c r="Q415" s="176">
        <v>0</v>
      </c>
      <c r="R415" s="176">
        <f>Q415*H415</f>
        <v>0</v>
      </c>
      <c r="S415" s="176">
        <v>0.001</v>
      </c>
      <c r="T415" s="177">
        <f>S415*H415</f>
        <v>0.080000000000000002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78" t="s">
        <v>213</v>
      </c>
      <c r="AT415" s="178" t="s">
        <v>140</v>
      </c>
      <c r="AU415" s="178" t="s">
        <v>145</v>
      </c>
      <c r="AY415" s="18" t="s">
        <v>137</v>
      </c>
      <c r="BE415" s="179">
        <f>IF(N415="základní",J415,0)</f>
        <v>0</v>
      </c>
      <c r="BF415" s="179">
        <f>IF(N415="snížená",J415,0)</f>
        <v>0</v>
      </c>
      <c r="BG415" s="179">
        <f>IF(N415="zákl. přenesená",J415,0)</f>
        <v>0</v>
      </c>
      <c r="BH415" s="179">
        <f>IF(N415="sníž. přenesená",J415,0)</f>
        <v>0</v>
      </c>
      <c r="BI415" s="179">
        <f>IF(N415="nulová",J415,0)</f>
        <v>0</v>
      </c>
      <c r="BJ415" s="18" t="s">
        <v>145</v>
      </c>
      <c r="BK415" s="179">
        <f>ROUND(I415*H415,2)</f>
        <v>0</v>
      </c>
      <c r="BL415" s="18" t="s">
        <v>213</v>
      </c>
      <c r="BM415" s="178" t="s">
        <v>1096</v>
      </c>
    </row>
    <row r="416" s="2" customFormat="1" ht="33" customHeight="1">
      <c r="A416" s="37"/>
      <c r="B416" s="165"/>
      <c r="C416" s="166" t="s">
        <v>1097</v>
      </c>
      <c r="D416" s="166" t="s">
        <v>140</v>
      </c>
      <c r="E416" s="167" t="s">
        <v>1098</v>
      </c>
      <c r="F416" s="168" t="s">
        <v>1099</v>
      </c>
      <c r="G416" s="169" t="s">
        <v>389</v>
      </c>
      <c r="H416" s="215"/>
      <c r="I416" s="171"/>
      <c r="J416" s="172">
        <f>ROUND(I416*H416,2)</f>
        <v>0</v>
      </c>
      <c r="K416" s="173"/>
      <c r="L416" s="38"/>
      <c r="M416" s="174" t="s">
        <v>1</v>
      </c>
      <c r="N416" s="175" t="s">
        <v>39</v>
      </c>
      <c r="O416" s="76"/>
      <c r="P416" s="176">
        <f>O416*H416</f>
        <v>0</v>
      </c>
      <c r="Q416" s="176">
        <v>0</v>
      </c>
      <c r="R416" s="176">
        <f>Q416*H416</f>
        <v>0</v>
      </c>
      <c r="S416" s="176">
        <v>0</v>
      </c>
      <c r="T416" s="177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78" t="s">
        <v>213</v>
      </c>
      <c r="AT416" s="178" t="s">
        <v>140</v>
      </c>
      <c r="AU416" s="178" t="s">
        <v>145</v>
      </c>
      <c r="AY416" s="18" t="s">
        <v>137</v>
      </c>
      <c r="BE416" s="179">
        <f>IF(N416="základní",J416,0)</f>
        <v>0</v>
      </c>
      <c r="BF416" s="179">
        <f>IF(N416="snížená",J416,0)</f>
        <v>0</v>
      </c>
      <c r="BG416" s="179">
        <f>IF(N416="zákl. přenesená",J416,0)</f>
        <v>0</v>
      </c>
      <c r="BH416" s="179">
        <f>IF(N416="sníž. přenesená",J416,0)</f>
        <v>0</v>
      </c>
      <c r="BI416" s="179">
        <f>IF(N416="nulová",J416,0)</f>
        <v>0</v>
      </c>
      <c r="BJ416" s="18" t="s">
        <v>145</v>
      </c>
      <c r="BK416" s="179">
        <f>ROUND(I416*H416,2)</f>
        <v>0</v>
      </c>
      <c r="BL416" s="18" t="s">
        <v>213</v>
      </c>
      <c r="BM416" s="178" t="s">
        <v>1100</v>
      </c>
    </row>
    <row r="417" s="12" customFormat="1" ht="22.8" customHeight="1">
      <c r="A417" s="12"/>
      <c r="B417" s="152"/>
      <c r="C417" s="12"/>
      <c r="D417" s="153" t="s">
        <v>72</v>
      </c>
      <c r="E417" s="163" t="s">
        <v>1101</v>
      </c>
      <c r="F417" s="163" t="s">
        <v>1102</v>
      </c>
      <c r="G417" s="12"/>
      <c r="H417" s="12"/>
      <c r="I417" s="155"/>
      <c r="J417" s="164">
        <f>BK417</f>
        <v>0</v>
      </c>
      <c r="K417" s="12"/>
      <c r="L417" s="152"/>
      <c r="M417" s="157"/>
      <c r="N417" s="158"/>
      <c r="O417" s="158"/>
      <c r="P417" s="159">
        <f>SUM(P418:P424)</f>
        <v>0</v>
      </c>
      <c r="Q417" s="158"/>
      <c r="R417" s="159">
        <f>SUM(R418:R424)</f>
        <v>0.15432799999999999</v>
      </c>
      <c r="S417" s="158"/>
      <c r="T417" s="160">
        <f>SUM(T418:T424)</f>
        <v>0.45743499999999998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153" t="s">
        <v>145</v>
      </c>
      <c r="AT417" s="161" t="s">
        <v>72</v>
      </c>
      <c r="AU417" s="161" t="s">
        <v>78</v>
      </c>
      <c r="AY417" s="153" t="s">
        <v>137</v>
      </c>
      <c r="BK417" s="162">
        <f>SUM(BK418:BK424)</f>
        <v>0</v>
      </c>
    </row>
    <row r="418" s="2" customFormat="1" ht="24.15" customHeight="1">
      <c r="A418" s="37"/>
      <c r="B418" s="165"/>
      <c r="C418" s="166" t="s">
        <v>1103</v>
      </c>
      <c r="D418" s="166" t="s">
        <v>140</v>
      </c>
      <c r="E418" s="167" t="s">
        <v>1104</v>
      </c>
      <c r="F418" s="168" t="s">
        <v>1105</v>
      </c>
      <c r="G418" s="169" t="s">
        <v>149</v>
      </c>
      <c r="H418" s="170">
        <v>5.5</v>
      </c>
      <c r="I418" s="171"/>
      <c r="J418" s="172">
        <f>ROUND(I418*H418,2)</f>
        <v>0</v>
      </c>
      <c r="K418" s="173"/>
      <c r="L418" s="38"/>
      <c r="M418" s="174" t="s">
        <v>1</v>
      </c>
      <c r="N418" s="175" t="s">
        <v>39</v>
      </c>
      <c r="O418" s="76"/>
      <c r="P418" s="176">
        <f>O418*H418</f>
        <v>0</v>
      </c>
      <c r="Q418" s="176">
        <v>0</v>
      </c>
      <c r="R418" s="176">
        <f>Q418*H418</f>
        <v>0</v>
      </c>
      <c r="S418" s="176">
        <v>0.083169999999999994</v>
      </c>
      <c r="T418" s="177">
        <f>S418*H418</f>
        <v>0.45743499999999998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78" t="s">
        <v>213</v>
      </c>
      <c r="AT418" s="178" t="s">
        <v>140</v>
      </c>
      <c r="AU418" s="178" t="s">
        <v>145</v>
      </c>
      <c r="AY418" s="18" t="s">
        <v>137</v>
      </c>
      <c r="BE418" s="179">
        <f>IF(N418="základní",J418,0)</f>
        <v>0</v>
      </c>
      <c r="BF418" s="179">
        <f>IF(N418="snížená",J418,0)</f>
        <v>0</v>
      </c>
      <c r="BG418" s="179">
        <f>IF(N418="zákl. přenesená",J418,0)</f>
        <v>0</v>
      </c>
      <c r="BH418" s="179">
        <f>IF(N418="sníž. přenesená",J418,0)</f>
        <v>0</v>
      </c>
      <c r="BI418" s="179">
        <f>IF(N418="nulová",J418,0)</f>
        <v>0</v>
      </c>
      <c r="BJ418" s="18" t="s">
        <v>145</v>
      </c>
      <c r="BK418" s="179">
        <f>ROUND(I418*H418,2)</f>
        <v>0</v>
      </c>
      <c r="BL418" s="18" t="s">
        <v>213</v>
      </c>
      <c r="BM418" s="178" t="s">
        <v>1106</v>
      </c>
    </row>
    <row r="419" s="2" customFormat="1" ht="24.15" customHeight="1">
      <c r="A419" s="37"/>
      <c r="B419" s="165"/>
      <c r="C419" s="166" t="s">
        <v>1107</v>
      </c>
      <c r="D419" s="166" t="s">
        <v>140</v>
      </c>
      <c r="E419" s="167" t="s">
        <v>1108</v>
      </c>
      <c r="F419" s="168" t="s">
        <v>1109</v>
      </c>
      <c r="G419" s="169" t="s">
        <v>149</v>
      </c>
      <c r="H419" s="170">
        <v>5.5</v>
      </c>
      <c r="I419" s="171"/>
      <c r="J419" s="172">
        <f>ROUND(I419*H419,2)</f>
        <v>0</v>
      </c>
      <c r="K419" s="173"/>
      <c r="L419" s="38"/>
      <c r="M419" s="174" t="s">
        <v>1</v>
      </c>
      <c r="N419" s="175" t="s">
        <v>39</v>
      </c>
      <c r="O419" s="76"/>
      <c r="P419" s="176">
        <f>O419*H419</f>
        <v>0</v>
      </c>
      <c r="Q419" s="176">
        <v>0.0031960000000000001</v>
      </c>
      <c r="R419" s="176">
        <f>Q419*H419</f>
        <v>0.017578</v>
      </c>
      <c r="S419" s="176">
        <v>0</v>
      </c>
      <c r="T419" s="177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78" t="s">
        <v>213</v>
      </c>
      <c r="AT419" s="178" t="s">
        <v>140</v>
      </c>
      <c r="AU419" s="178" t="s">
        <v>145</v>
      </c>
      <c r="AY419" s="18" t="s">
        <v>137</v>
      </c>
      <c r="BE419" s="179">
        <f>IF(N419="základní",J419,0)</f>
        <v>0</v>
      </c>
      <c r="BF419" s="179">
        <f>IF(N419="snížená",J419,0)</f>
        <v>0</v>
      </c>
      <c r="BG419" s="179">
        <f>IF(N419="zákl. přenesená",J419,0)</f>
        <v>0</v>
      </c>
      <c r="BH419" s="179">
        <f>IF(N419="sníž. přenesená",J419,0)</f>
        <v>0</v>
      </c>
      <c r="BI419" s="179">
        <f>IF(N419="nulová",J419,0)</f>
        <v>0</v>
      </c>
      <c r="BJ419" s="18" t="s">
        <v>145</v>
      </c>
      <c r="BK419" s="179">
        <f>ROUND(I419*H419,2)</f>
        <v>0</v>
      </c>
      <c r="BL419" s="18" t="s">
        <v>213</v>
      </c>
      <c r="BM419" s="178" t="s">
        <v>1110</v>
      </c>
    </row>
    <row r="420" s="2" customFormat="1" ht="24.15" customHeight="1">
      <c r="A420" s="37"/>
      <c r="B420" s="165"/>
      <c r="C420" s="166" t="s">
        <v>1111</v>
      </c>
      <c r="D420" s="166" t="s">
        <v>140</v>
      </c>
      <c r="E420" s="167" t="s">
        <v>1112</v>
      </c>
      <c r="F420" s="168" t="s">
        <v>1113</v>
      </c>
      <c r="G420" s="169" t="s">
        <v>149</v>
      </c>
      <c r="H420" s="170">
        <v>5.5</v>
      </c>
      <c r="I420" s="171"/>
      <c r="J420" s="172">
        <f>ROUND(I420*H420,2)</f>
        <v>0</v>
      </c>
      <c r="K420" s="173"/>
      <c r="L420" s="38"/>
      <c r="M420" s="174" t="s">
        <v>1</v>
      </c>
      <c r="N420" s="175" t="s">
        <v>39</v>
      </c>
      <c r="O420" s="76"/>
      <c r="P420" s="176">
        <f>O420*H420</f>
        <v>0</v>
      </c>
      <c r="Q420" s="176">
        <v>0</v>
      </c>
      <c r="R420" s="176">
        <f>Q420*H420</f>
        <v>0</v>
      </c>
      <c r="S420" s="176">
        <v>0</v>
      </c>
      <c r="T420" s="177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78" t="s">
        <v>213</v>
      </c>
      <c r="AT420" s="178" t="s">
        <v>140</v>
      </c>
      <c r="AU420" s="178" t="s">
        <v>145</v>
      </c>
      <c r="AY420" s="18" t="s">
        <v>137</v>
      </c>
      <c r="BE420" s="179">
        <f>IF(N420="základní",J420,0)</f>
        <v>0</v>
      </c>
      <c r="BF420" s="179">
        <f>IF(N420="snížená",J420,0)</f>
        <v>0</v>
      </c>
      <c r="BG420" s="179">
        <f>IF(N420="zákl. přenesená",J420,0)</f>
        <v>0</v>
      </c>
      <c r="BH420" s="179">
        <f>IF(N420="sníž. přenesená",J420,0)</f>
        <v>0</v>
      </c>
      <c r="BI420" s="179">
        <f>IF(N420="nulová",J420,0)</f>
        <v>0</v>
      </c>
      <c r="BJ420" s="18" t="s">
        <v>145</v>
      </c>
      <c r="BK420" s="179">
        <f>ROUND(I420*H420,2)</f>
        <v>0</v>
      </c>
      <c r="BL420" s="18" t="s">
        <v>213</v>
      </c>
      <c r="BM420" s="178" t="s">
        <v>1114</v>
      </c>
    </row>
    <row r="421" s="2" customFormat="1" ht="24.15" customHeight="1">
      <c r="A421" s="37"/>
      <c r="B421" s="165"/>
      <c r="C421" s="204" t="s">
        <v>1115</v>
      </c>
      <c r="D421" s="204" t="s">
        <v>360</v>
      </c>
      <c r="E421" s="205" t="s">
        <v>1116</v>
      </c>
      <c r="F421" s="206" t="s">
        <v>1117</v>
      </c>
      <c r="G421" s="207" t="s">
        <v>149</v>
      </c>
      <c r="H421" s="208">
        <v>8</v>
      </c>
      <c r="I421" s="209"/>
      <c r="J421" s="210">
        <f>ROUND(I421*H421,2)</f>
        <v>0</v>
      </c>
      <c r="K421" s="211"/>
      <c r="L421" s="212"/>
      <c r="M421" s="213" t="s">
        <v>1</v>
      </c>
      <c r="N421" s="214" t="s">
        <v>39</v>
      </c>
      <c r="O421" s="76"/>
      <c r="P421" s="176">
        <f>O421*H421</f>
        <v>0</v>
      </c>
      <c r="Q421" s="176">
        <v>0.0118</v>
      </c>
      <c r="R421" s="176">
        <f>Q421*H421</f>
        <v>0.094399999999999998</v>
      </c>
      <c r="S421" s="176">
        <v>0</v>
      </c>
      <c r="T421" s="177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78" t="s">
        <v>281</v>
      </c>
      <c r="AT421" s="178" t="s">
        <v>360</v>
      </c>
      <c r="AU421" s="178" t="s">
        <v>145</v>
      </c>
      <c r="AY421" s="18" t="s">
        <v>137</v>
      </c>
      <c r="BE421" s="179">
        <f>IF(N421="základní",J421,0)</f>
        <v>0</v>
      </c>
      <c r="BF421" s="179">
        <f>IF(N421="snížená",J421,0)</f>
        <v>0</v>
      </c>
      <c r="BG421" s="179">
        <f>IF(N421="zákl. přenesená",J421,0)</f>
        <v>0</v>
      </c>
      <c r="BH421" s="179">
        <f>IF(N421="sníž. přenesená",J421,0)</f>
        <v>0</v>
      </c>
      <c r="BI421" s="179">
        <f>IF(N421="nulová",J421,0)</f>
        <v>0</v>
      </c>
      <c r="BJ421" s="18" t="s">
        <v>145</v>
      </c>
      <c r="BK421" s="179">
        <f>ROUND(I421*H421,2)</f>
        <v>0</v>
      </c>
      <c r="BL421" s="18" t="s">
        <v>213</v>
      </c>
      <c r="BM421" s="178" t="s">
        <v>1118</v>
      </c>
    </row>
    <row r="422" s="2" customFormat="1" ht="24.15" customHeight="1">
      <c r="A422" s="37"/>
      <c r="B422" s="165"/>
      <c r="C422" s="166" t="s">
        <v>1119</v>
      </c>
      <c r="D422" s="166" t="s">
        <v>140</v>
      </c>
      <c r="E422" s="167" t="s">
        <v>1120</v>
      </c>
      <c r="F422" s="168" t="s">
        <v>1121</v>
      </c>
      <c r="G422" s="169" t="s">
        <v>149</v>
      </c>
      <c r="H422" s="170">
        <v>5.5</v>
      </c>
      <c r="I422" s="171"/>
      <c r="J422" s="172">
        <f>ROUND(I422*H422,2)</f>
        <v>0</v>
      </c>
      <c r="K422" s="173"/>
      <c r="L422" s="38"/>
      <c r="M422" s="174" t="s">
        <v>1</v>
      </c>
      <c r="N422" s="175" t="s">
        <v>39</v>
      </c>
      <c r="O422" s="76"/>
      <c r="P422" s="176">
        <f>O422*H422</f>
        <v>0</v>
      </c>
      <c r="Q422" s="176">
        <v>0</v>
      </c>
      <c r="R422" s="176">
        <f>Q422*H422</f>
        <v>0</v>
      </c>
      <c r="S422" s="176">
        <v>0</v>
      </c>
      <c r="T422" s="177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78" t="s">
        <v>213</v>
      </c>
      <c r="AT422" s="178" t="s">
        <v>140</v>
      </c>
      <c r="AU422" s="178" t="s">
        <v>145</v>
      </c>
      <c r="AY422" s="18" t="s">
        <v>137</v>
      </c>
      <c r="BE422" s="179">
        <f>IF(N422="základní",J422,0)</f>
        <v>0</v>
      </c>
      <c r="BF422" s="179">
        <f>IF(N422="snížená",J422,0)</f>
        <v>0</v>
      </c>
      <c r="BG422" s="179">
        <f>IF(N422="zákl. přenesená",J422,0)</f>
        <v>0</v>
      </c>
      <c r="BH422" s="179">
        <f>IF(N422="sníž. přenesená",J422,0)</f>
        <v>0</v>
      </c>
      <c r="BI422" s="179">
        <f>IF(N422="nulová",J422,0)</f>
        <v>0</v>
      </c>
      <c r="BJ422" s="18" t="s">
        <v>145</v>
      </c>
      <c r="BK422" s="179">
        <f>ROUND(I422*H422,2)</f>
        <v>0</v>
      </c>
      <c r="BL422" s="18" t="s">
        <v>213</v>
      </c>
      <c r="BM422" s="178" t="s">
        <v>1122</v>
      </c>
    </row>
    <row r="423" s="2" customFormat="1" ht="24.15" customHeight="1">
      <c r="A423" s="37"/>
      <c r="B423" s="165"/>
      <c r="C423" s="166" t="s">
        <v>1123</v>
      </c>
      <c r="D423" s="166" t="s">
        <v>140</v>
      </c>
      <c r="E423" s="167" t="s">
        <v>1124</v>
      </c>
      <c r="F423" s="168" t="s">
        <v>1125</v>
      </c>
      <c r="G423" s="169" t="s">
        <v>149</v>
      </c>
      <c r="H423" s="170">
        <v>5.5</v>
      </c>
      <c r="I423" s="171"/>
      <c r="J423" s="172">
        <f>ROUND(I423*H423,2)</f>
        <v>0</v>
      </c>
      <c r="K423" s="173"/>
      <c r="L423" s="38"/>
      <c r="M423" s="174" t="s">
        <v>1</v>
      </c>
      <c r="N423" s="175" t="s">
        <v>39</v>
      </c>
      <c r="O423" s="76"/>
      <c r="P423" s="176">
        <f>O423*H423</f>
        <v>0</v>
      </c>
      <c r="Q423" s="176">
        <v>0.0077000000000000002</v>
      </c>
      <c r="R423" s="176">
        <f>Q423*H423</f>
        <v>0.042349999999999999</v>
      </c>
      <c r="S423" s="176">
        <v>0</v>
      </c>
      <c r="T423" s="177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78" t="s">
        <v>213</v>
      </c>
      <c r="AT423" s="178" t="s">
        <v>140</v>
      </c>
      <c r="AU423" s="178" t="s">
        <v>145</v>
      </c>
      <c r="AY423" s="18" t="s">
        <v>137</v>
      </c>
      <c r="BE423" s="179">
        <f>IF(N423="základní",J423,0)</f>
        <v>0</v>
      </c>
      <c r="BF423" s="179">
        <f>IF(N423="snížená",J423,0)</f>
        <v>0</v>
      </c>
      <c r="BG423" s="179">
        <f>IF(N423="zákl. přenesená",J423,0)</f>
        <v>0</v>
      </c>
      <c r="BH423" s="179">
        <f>IF(N423="sníž. přenesená",J423,0)</f>
        <v>0</v>
      </c>
      <c r="BI423" s="179">
        <f>IF(N423="nulová",J423,0)</f>
        <v>0</v>
      </c>
      <c r="BJ423" s="18" t="s">
        <v>145</v>
      </c>
      <c r="BK423" s="179">
        <f>ROUND(I423*H423,2)</f>
        <v>0</v>
      </c>
      <c r="BL423" s="18" t="s">
        <v>213</v>
      </c>
      <c r="BM423" s="178" t="s">
        <v>1126</v>
      </c>
    </row>
    <row r="424" s="2" customFormat="1" ht="24.15" customHeight="1">
      <c r="A424" s="37"/>
      <c r="B424" s="165"/>
      <c r="C424" s="166" t="s">
        <v>1127</v>
      </c>
      <c r="D424" s="166" t="s">
        <v>140</v>
      </c>
      <c r="E424" s="167" t="s">
        <v>1128</v>
      </c>
      <c r="F424" s="168" t="s">
        <v>1129</v>
      </c>
      <c r="G424" s="169" t="s">
        <v>389</v>
      </c>
      <c r="H424" s="215"/>
      <c r="I424" s="171"/>
      <c r="J424" s="172">
        <f>ROUND(I424*H424,2)</f>
        <v>0</v>
      </c>
      <c r="K424" s="173"/>
      <c r="L424" s="38"/>
      <c r="M424" s="174" t="s">
        <v>1</v>
      </c>
      <c r="N424" s="175" t="s">
        <v>39</v>
      </c>
      <c r="O424" s="76"/>
      <c r="P424" s="176">
        <f>O424*H424</f>
        <v>0</v>
      </c>
      <c r="Q424" s="176">
        <v>0</v>
      </c>
      <c r="R424" s="176">
        <f>Q424*H424</f>
        <v>0</v>
      </c>
      <c r="S424" s="176">
        <v>0</v>
      </c>
      <c r="T424" s="177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78" t="s">
        <v>213</v>
      </c>
      <c r="AT424" s="178" t="s">
        <v>140</v>
      </c>
      <c r="AU424" s="178" t="s">
        <v>145</v>
      </c>
      <c r="AY424" s="18" t="s">
        <v>137</v>
      </c>
      <c r="BE424" s="179">
        <f>IF(N424="základní",J424,0)</f>
        <v>0</v>
      </c>
      <c r="BF424" s="179">
        <f>IF(N424="snížená",J424,0)</f>
        <v>0</v>
      </c>
      <c r="BG424" s="179">
        <f>IF(N424="zákl. přenesená",J424,0)</f>
        <v>0</v>
      </c>
      <c r="BH424" s="179">
        <f>IF(N424="sníž. přenesená",J424,0)</f>
        <v>0</v>
      </c>
      <c r="BI424" s="179">
        <f>IF(N424="nulová",J424,0)</f>
        <v>0</v>
      </c>
      <c r="BJ424" s="18" t="s">
        <v>145</v>
      </c>
      <c r="BK424" s="179">
        <f>ROUND(I424*H424,2)</f>
        <v>0</v>
      </c>
      <c r="BL424" s="18" t="s">
        <v>213</v>
      </c>
      <c r="BM424" s="178" t="s">
        <v>1130</v>
      </c>
    </row>
    <row r="425" s="12" customFormat="1" ht="22.8" customHeight="1">
      <c r="A425" s="12"/>
      <c r="B425" s="152"/>
      <c r="C425" s="12"/>
      <c r="D425" s="153" t="s">
        <v>72</v>
      </c>
      <c r="E425" s="163" t="s">
        <v>1131</v>
      </c>
      <c r="F425" s="163" t="s">
        <v>1132</v>
      </c>
      <c r="G425" s="12"/>
      <c r="H425" s="12"/>
      <c r="I425" s="155"/>
      <c r="J425" s="164">
        <f>BK425</f>
        <v>0</v>
      </c>
      <c r="K425" s="12"/>
      <c r="L425" s="152"/>
      <c r="M425" s="157"/>
      <c r="N425" s="158"/>
      <c r="O425" s="158"/>
      <c r="P425" s="159">
        <f>SUM(P426:P439)</f>
        <v>0</v>
      </c>
      <c r="Q425" s="158"/>
      <c r="R425" s="159">
        <f>SUM(R426:R439)</f>
        <v>0.11200799999999998</v>
      </c>
      <c r="S425" s="158"/>
      <c r="T425" s="160">
        <f>SUM(T426:T439)</f>
        <v>0.192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53" t="s">
        <v>145</v>
      </c>
      <c r="AT425" s="161" t="s">
        <v>72</v>
      </c>
      <c r="AU425" s="161" t="s">
        <v>78</v>
      </c>
      <c r="AY425" s="153" t="s">
        <v>137</v>
      </c>
      <c r="BK425" s="162">
        <f>SUM(BK426:BK439)</f>
        <v>0</v>
      </c>
    </row>
    <row r="426" s="2" customFormat="1" ht="24.15" customHeight="1">
      <c r="A426" s="37"/>
      <c r="B426" s="165"/>
      <c r="C426" s="166" t="s">
        <v>1133</v>
      </c>
      <c r="D426" s="166" t="s">
        <v>140</v>
      </c>
      <c r="E426" s="167" t="s">
        <v>1134</v>
      </c>
      <c r="F426" s="168" t="s">
        <v>1135</v>
      </c>
      <c r="G426" s="169" t="s">
        <v>143</v>
      </c>
      <c r="H426" s="170">
        <v>24</v>
      </c>
      <c r="I426" s="171"/>
      <c r="J426" s="172">
        <f>ROUND(I426*H426,2)</f>
        <v>0</v>
      </c>
      <c r="K426" s="173"/>
      <c r="L426" s="38"/>
      <c r="M426" s="174" t="s">
        <v>1</v>
      </c>
      <c r="N426" s="175" t="s">
        <v>39</v>
      </c>
      <c r="O426" s="76"/>
      <c r="P426" s="176">
        <f>O426*H426</f>
        <v>0</v>
      </c>
      <c r="Q426" s="176">
        <v>0</v>
      </c>
      <c r="R426" s="176">
        <f>Q426*H426</f>
        <v>0</v>
      </c>
      <c r="S426" s="176">
        <v>0.001</v>
      </c>
      <c r="T426" s="177">
        <f>S426*H426</f>
        <v>0.024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78" t="s">
        <v>213</v>
      </c>
      <c r="AT426" s="178" t="s">
        <v>140</v>
      </c>
      <c r="AU426" s="178" t="s">
        <v>145</v>
      </c>
      <c r="AY426" s="18" t="s">
        <v>137</v>
      </c>
      <c r="BE426" s="179">
        <f>IF(N426="základní",J426,0)</f>
        <v>0</v>
      </c>
      <c r="BF426" s="179">
        <f>IF(N426="snížená",J426,0)</f>
        <v>0</v>
      </c>
      <c r="BG426" s="179">
        <f>IF(N426="zákl. přenesená",J426,0)</f>
        <v>0</v>
      </c>
      <c r="BH426" s="179">
        <f>IF(N426="sníž. přenesená",J426,0)</f>
        <v>0</v>
      </c>
      <c r="BI426" s="179">
        <f>IF(N426="nulová",J426,0)</f>
        <v>0</v>
      </c>
      <c r="BJ426" s="18" t="s">
        <v>145</v>
      </c>
      <c r="BK426" s="179">
        <f>ROUND(I426*H426,2)</f>
        <v>0</v>
      </c>
      <c r="BL426" s="18" t="s">
        <v>213</v>
      </c>
      <c r="BM426" s="178" t="s">
        <v>1136</v>
      </c>
    </row>
    <row r="427" s="2" customFormat="1" ht="21.75" customHeight="1">
      <c r="A427" s="37"/>
      <c r="B427" s="165"/>
      <c r="C427" s="166" t="s">
        <v>1137</v>
      </c>
      <c r="D427" s="166" t="s">
        <v>140</v>
      </c>
      <c r="E427" s="167" t="s">
        <v>1138</v>
      </c>
      <c r="F427" s="168" t="s">
        <v>1139</v>
      </c>
      <c r="G427" s="169" t="s">
        <v>263</v>
      </c>
      <c r="H427" s="170">
        <v>6</v>
      </c>
      <c r="I427" s="171"/>
      <c r="J427" s="172">
        <f>ROUND(I427*H427,2)</f>
        <v>0</v>
      </c>
      <c r="K427" s="173"/>
      <c r="L427" s="38"/>
      <c r="M427" s="174" t="s">
        <v>1</v>
      </c>
      <c r="N427" s="175" t="s">
        <v>39</v>
      </c>
      <c r="O427" s="76"/>
      <c r="P427" s="176">
        <f>O427*H427</f>
        <v>0</v>
      </c>
      <c r="Q427" s="176">
        <v>2.0000000000000002E-05</v>
      </c>
      <c r="R427" s="176">
        <f>Q427*H427</f>
        <v>0.00012000000000000002</v>
      </c>
      <c r="S427" s="176">
        <v>0</v>
      </c>
      <c r="T427" s="177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78" t="s">
        <v>213</v>
      </c>
      <c r="AT427" s="178" t="s">
        <v>140</v>
      </c>
      <c r="AU427" s="178" t="s">
        <v>145</v>
      </c>
      <c r="AY427" s="18" t="s">
        <v>137</v>
      </c>
      <c r="BE427" s="179">
        <f>IF(N427="základní",J427,0)</f>
        <v>0</v>
      </c>
      <c r="BF427" s="179">
        <f>IF(N427="snížená",J427,0)</f>
        <v>0</v>
      </c>
      <c r="BG427" s="179">
        <f>IF(N427="zákl. přenesená",J427,0)</f>
        <v>0</v>
      </c>
      <c r="BH427" s="179">
        <f>IF(N427="sníž. přenesená",J427,0)</f>
        <v>0</v>
      </c>
      <c r="BI427" s="179">
        <f>IF(N427="nulová",J427,0)</f>
        <v>0</v>
      </c>
      <c r="BJ427" s="18" t="s">
        <v>145</v>
      </c>
      <c r="BK427" s="179">
        <f>ROUND(I427*H427,2)</f>
        <v>0</v>
      </c>
      <c r="BL427" s="18" t="s">
        <v>213</v>
      </c>
      <c r="BM427" s="178" t="s">
        <v>1140</v>
      </c>
    </row>
    <row r="428" s="2" customFormat="1" ht="21.75" customHeight="1">
      <c r="A428" s="37"/>
      <c r="B428" s="165"/>
      <c r="C428" s="204" t="s">
        <v>1141</v>
      </c>
      <c r="D428" s="204" t="s">
        <v>360</v>
      </c>
      <c r="E428" s="205" t="s">
        <v>1142</v>
      </c>
      <c r="F428" s="206" t="s">
        <v>1143</v>
      </c>
      <c r="G428" s="207" t="s">
        <v>149</v>
      </c>
      <c r="H428" s="208">
        <v>6.5999999999999996</v>
      </c>
      <c r="I428" s="209"/>
      <c r="J428" s="210">
        <f>ROUND(I428*H428,2)</f>
        <v>0</v>
      </c>
      <c r="K428" s="211"/>
      <c r="L428" s="212"/>
      <c r="M428" s="213" t="s">
        <v>1</v>
      </c>
      <c r="N428" s="214" t="s">
        <v>39</v>
      </c>
      <c r="O428" s="76"/>
      <c r="P428" s="176">
        <f>O428*H428</f>
        <v>0</v>
      </c>
      <c r="Q428" s="176">
        <v>0.01575</v>
      </c>
      <c r="R428" s="176">
        <f>Q428*H428</f>
        <v>0.10395</v>
      </c>
      <c r="S428" s="176">
        <v>0</v>
      </c>
      <c r="T428" s="177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78" t="s">
        <v>281</v>
      </c>
      <c r="AT428" s="178" t="s">
        <v>360</v>
      </c>
      <c r="AU428" s="178" t="s">
        <v>145</v>
      </c>
      <c r="AY428" s="18" t="s">
        <v>137</v>
      </c>
      <c r="BE428" s="179">
        <f>IF(N428="základní",J428,0)</f>
        <v>0</v>
      </c>
      <c r="BF428" s="179">
        <f>IF(N428="snížená",J428,0)</f>
        <v>0</v>
      </c>
      <c r="BG428" s="179">
        <f>IF(N428="zákl. přenesená",J428,0)</f>
        <v>0</v>
      </c>
      <c r="BH428" s="179">
        <f>IF(N428="sníž. přenesená",J428,0)</f>
        <v>0</v>
      </c>
      <c r="BI428" s="179">
        <f>IF(N428="nulová",J428,0)</f>
        <v>0</v>
      </c>
      <c r="BJ428" s="18" t="s">
        <v>145</v>
      </c>
      <c r="BK428" s="179">
        <f>ROUND(I428*H428,2)</f>
        <v>0</v>
      </c>
      <c r="BL428" s="18" t="s">
        <v>213</v>
      </c>
      <c r="BM428" s="178" t="s">
        <v>1144</v>
      </c>
    </row>
    <row r="429" s="13" customFormat="1">
      <c r="A429" s="13"/>
      <c r="B429" s="180"/>
      <c r="C429" s="13"/>
      <c r="D429" s="181" t="s">
        <v>171</v>
      </c>
      <c r="E429" s="13"/>
      <c r="F429" s="183" t="s">
        <v>1145</v>
      </c>
      <c r="G429" s="13"/>
      <c r="H429" s="184">
        <v>6.5999999999999996</v>
      </c>
      <c r="I429" s="185"/>
      <c r="J429" s="13"/>
      <c r="K429" s="13"/>
      <c r="L429" s="180"/>
      <c r="M429" s="186"/>
      <c r="N429" s="187"/>
      <c r="O429" s="187"/>
      <c r="P429" s="187"/>
      <c r="Q429" s="187"/>
      <c r="R429" s="187"/>
      <c r="S429" s="187"/>
      <c r="T429" s="18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82" t="s">
        <v>171</v>
      </c>
      <c r="AU429" s="182" t="s">
        <v>145</v>
      </c>
      <c r="AV429" s="13" t="s">
        <v>145</v>
      </c>
      <c r="AW429" s="13" t="s">
        <v>3</v>
      </c>
      <c r="AX429" s="13" t="s">
        <v>78</v>
      </c>
      <c r="AY429" s="182" t="s">
        <v>137</v>
      </c>
    </row>
    <row r="430" s="2" customFormat="1" ht="24.15" customHeight="1">
      <c r="A430" s="37"/>
      <c r="B430" s="165"/>
      <c r="C430" s="166" t="s">
        <v>1146</v>
      </c>
      <c r="D430" s="166" t="s">
        <v>140</v>
      </c>
      <c r="E430" s="167" t="s">
        <v>1147</v>
      </c>
      <c r="F430" s="168" t="s">
        <v>1148</v>
      </c>
      <c r="G430" s="169" t="s">
        <v>149</v>
      </c>
      <c r="H430" s="170">
        <v>8.4000000000000004</v>
      </c>
      <c r="I430" s="171"/>
      <c r="J430" s="172">
        <f>ROUND(I430*H430,2)</f>
        <v>0</v>
      </c>
      <c r="K430" s="173"/>
      <c r="L430" s="38"/>
      <c r="M430" s="174" t="s">
        <v>1</v>
      </c>
      <c r="N430" s="175" t="s">
        <v>39</v>
      </c>
      <c r="O430" s="76"/>
      <c r="P430" s="176">
        <f>O430*H430</f>
        <v>0</v>
      </c>
      <c r="Q430" s="176">
        <v>0</v>
      </c>
      <c r="R430" s="176">
        <f>Q430*H430</f>
        <v>0</v>
      </c>
      <c r="S430" s="176">
        <v>0.02</v>
      </c>
      <c r="T430" s="177">
        <f>S430*H430</f>
        <v>0.16800000000000001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78" t="s">
        <v>213</v>
      </c>
      <c r="AT430" s="178" t="s">
        <v>140</v>
      </c>
      <c r="AU430" s="178" t="s">
        <v>145</v>
      </c>
      <c r="AY430" s="18" t="s">
        <v>137</v>
      </c>
      <c r="BE430" s="179">
        <f>IF(N430="základní",J430,0)</f>
        <v>0</v>
      </c>
      <c r="BF430" s="179">
        <f>IF(N430="snížená",J430,0)</f>
        <v>0</v>
      </c>
      <c r="BG430" s="179">
        <f>IF(N430="zákl. přenesená",J430,0)</f>
        <v>0</v>
      </c>
      <c r="BH430" s="179">
        <f>IF(N430="sníž. přenesená",J430,0)</f>
        <v>0</v>
      </c>
      <c r="BI430" s="179">
        <f>IF(N430="nulová",J430,0)</f>
        <v>0</v>
      </c>
      <c r="BJ430" s="18" t="s">
        <v>145</v>
      </c>
      <c r="BK430" s="179">
        <f>ROUND(I430*H430,2)</f>
        <v>0</v>
      </c>
      <c r="BL430" s="18" t="s">
        <v>213</v>
      </c>
      <c r="BM430" s="178" t="s">
        <v>1149</v>
      </c>
    </row>
    <row r="431" s="2" customFormat="1" ht="24.15" customHeight="1">
      <c r="A431" s="37"/>
      <c r="B431" s="165"/>
      <c r="C431" s="166" t="s">
        <v>1150</v>
      </c>
      <c r="D431" s="166" t="s">
        <v>140</v>
      </c>
      <c r="E431" s="167" t="s">
        <v>1151</v>
      </c>
      <c r="F431" s="168" t="s">
        <v>1152</v>
      </c>
      <c r="G431" s="169" t="s">
        <v>263</v>
      </c>
      <c r="H431" s="170">
        <v>14.699999999999999</v>
      </c>
      <c r="I431" s="171"/>
      <c r="J431" s="172">
        <f>ROUND(I431*H431,2)</f>
        <v>0</v>
      </c>
      <c r="K431" s="173"/>
      <c r="L431" s="38"/>
      <c r="M431" s="174" t="s">
        <v>1</v>
      </c>
      <c r="N431" s="175" t="s">
        <v>39</v>
      </c>
      <c r="O431" s="76"/>
      <c r="P431" s="176">
        <f>O431*H431</f>
        <v>0</v>
      </c>
      <c r="Q431" s="176">
        <v>5.0000000000000002E-05</v>
      </c>
      <c r="R431" s="176">
        <f>Q431*H431</f>
        <v>0.00073499999999999998</v>
      </c>
      <c r="S431" s="176">
        <v>0</v>
      </c>
      <c r="T431" s="177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78" t="s">
        <v>213</v>
      </c>
      <c r="AT431" s="178" t="s">
        <v>140</v>
      </c>
      <c r="AU431" s="178" t="s">
        <v>145</v>
      </c>
      <c r="AY431" s="18" t="s">
        <v>137</v>
      </c>
      <c r="BE431" s="179">
        <f>IF(N431="základní",J431,0)</f>
        <v>0</v>
      </c>
      <c r="BF431" s="179">
        <f>IF(N431="snížená",J431,0)</f>
        <v>0</v>
      </c>
      <c r="BG431" s="179">
        <f>IF(N431="zákl. přenesená",J431,0)</f>
        <v>0</v>
      </c>
      <c r="BH431" s="179">
        <f>IF(N431="sníž. přenesená",J431,0)</f>
        <v>0</v>
      </c>
      <c r="BI431" s="179">
        <f>IF(N431="nulová",J431,0)</f>
        <v>0</v>
      </c>
      <c r="BJ431" s="18" t="s">
        <v>145</v>
      </c>
      <c r="BK431" s="179">
        <f>ROUND(I431*H431,2)</f>
        <v>0</v>
      </c>
      <c r="BL431" s="18" t="s">
        <v>213</v>
      </c>
      <c r="BM431" s="178" t="s">
        <v>1153</v>
      </c>
    </row>
    <row r="432" s="2" customFormat="1" ht="16.5" customHeight="1">
      <c r="A432" s="37"/>
      <c r="B432" s="165"/>
      <c r="C432" s="166" t="s">
        <v>1154</v>
      </c>
      <c r="D432" s="166" t="s">
        <v>140</v>
      </c>
      <c r="E432" s="167" t="s">
        <v>1155</v>
      </c>
      <c r="F432" s="168" t="s">
        <v>1156</v>
      </c>
      <c r="G432" s="169" t="s">
        <v>149</v>
      </c>
      <c r="H432" s="170">
        <v>14.699999999999999</v>
      </c>
      <c r="I432" s="171"/>
      <c r="J432" s="172">
        <f>ROUND(I432*H432,2)</f>
        <v>0</v>
      </c>
      <c r="K432" s="173"/>
      <c r="L432" s="38"/>
      <c r="M432" s="174" t="s">
        <v>1</v>
      </c>
      <c r="N432" s="175" t="s">
        <v>39</v>
      </c>
      <c r="O432" s="76"/>
      <c r="P432" s="176">
        <f>O432*H432</f>
        <v>0</v>
      </c>
      <c r="Q432" s="176">
        <v>1.0000000000000001E-05</v>
      </c>
      <c r="R432" s="176">
        <f>Q432*H432</f>
        <v>0.000147</v>
      </c>
      <c r="S432" s="176">
        <v>0</v>
      </c>
      <c r="T432" s="177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78" t="s">
        <v>213</v>
      </c>
      <c r="AT432" s="178" t="s">
        <v>140</v>
      </c>
      <c r="AU432" s="178" t="s">
        <v>145</v>
      </c>
      <c r="AY432" s="18" t="s">
        <v>137</v>
      </c>
      <c r="BE432" s="179">
        <f>IF(N432="základní",J432,0)</f>
        <v>0</v>
      </c>
      <c r="BF432" s="179">
        <f>IF(N432="snížená",J432,0)</f>
        <v>0</v>
      </c>
      <c r="BG432" s="179">
        <f>IF(N432="zákl. přenesená",J432,0)</f>
        <v>0</v>
      </c>
      <c r="BH432" s="179">
        <f>IF(N432="sníž. přenesená",J432,0)</f>
        <v>0</v>
      </c>
      <c r="BI432" s="179">
        <f>IF(N432="nulová",J432,0)</f>
        <v>0</v>
      </c>
      <c r="BJ432" s="18" t="s">
        <v>145</v>
      </c>
      <c r="BK432" s="179">
        <f>ROUND(I432*H432,2)</f>
        <v>0</v>
      </c>
      <c r="BL432" s="18" t="s">
        <v>213</v>
      </c>
      <c r="BM432" s="178" t="s">
        <v>1157</v>
      </c>
    </row>
    <row r="433" s="2" customFormat="1" ht="16.5" customHeight="1">
      <c r="A433" s="37"/>
      <c r="B433" s="165"/>
      <c r="C433" s="166" t="s">
        <v>1158</v>
      </c>
      <c r="D433" s="166" t="s">
        <v>140</v>
      </c>
      <c r="E433" s="167" t="s">
        <v>1159</v>
      </c>
      <c r="F433" s="168" t="s">
        <v>1160</v>
      </c>
      <c r="G433" s="169" t="s">
        <v>149</v>
      </c>
      <c r="H433" s="170">
        <v>14.699999999999999</v>
      </c>
      <c r="I433" s="171"/>
      <c r="J433" s="172">
        <f>ROUND(I433*H433,2)</f>
        <v>0</v>
      </c>
      <c r="K433" s="173"/>
      <c r="L433" s="38"/>
      <c r="M433" s="174" t="s">
        <v>1</v>
      </c>
      <c r="N433" s="175" t="s">
        <v>39</v>
      </c>
      <c r="O433" s="76"/>
      <c r="P433" s="176">
        <f>O433*H433</f>
        <v>0</v>
      </c>
      <c r="Q433" s="176">
        <v>1.0000000000000001E-05</v>
      </c>
      <c r="R433" s="176">
        <f>Q433*H433</f>
        <v>0.000147</v>
      </c>
      <c r="S433" s="176">
        <v>0</v>
      </c>
      <c r="T433" s="177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78" t="s">
        <v>213</v>
      </c>
      <c r="AT433" s="178" t="s">
        <v>140</v>
      </c>
      <c r="AU433" s="178" t="s">
        <v>145</v>
      </c>
      <c r="AY433" s="18" t="s">
        <v>137</v>
      </c>
      <c r="BE433" s="179">
        <f>IF(N433="základní",J433,0)</f>
        <v>0</v>
      </c>
      <c r="BF433" s="179">
        <f>IF(N433="snížená",J433,0)</f>
        <v>0</v>
      </c>
      <c r="BG433" s="179">
        <f>IF(N433="zákl. přenesená",J433,0)</f>
        <v>0</v>
      </c>
      <c r="BH433" s="179">
        <f>IF(N433="sníž. přenesená",J433,0)</f>
        <v>0</v>
      </c>
      <c r="BI433" s="179">
        <f>IF(N433="nulová",J433,0)</f>
        <v>0</v>
      </c>
      <c r="BJ433" s="18" t="s">
        <v>145</v>
      </c>
      <c r="BK433" s="179">
        <f>ROUND(I433*H433,2)</f>
        <v>0</v>
      </c>
      <c r="BL433" s="18" t="s">
        <v>213</v>
      </c>
      <c r="BM433" s="178" t="s">
        <v>1161</v>
      </c>
    </row>
    <row r="434" s="2" customFormat="1" ht="16.5" customHeight="1">
      <c r="A434" s="37"/>
      <c r="B434" s="165"/>
      <c r="C434" s="166" t="s">
        <v>1162</v>
      </c>
      <c r="D434" s="166" t="s">
        <v>140</v>
      </c>
      <c r="E434" s="167" t="s">
        <v>1163</v>
      </c>
      <c r="F434" s="168" t="s">
        <v>1164</v>
      </c>
      <c r="G434" s="169" t="s">
        <v>149</v>
      </c>
      <c r="H434" s="170">
        <v>14.699999999999999</v>
      </c>
      <c r="I434" s="171"/>
      <c r="J434" s="172">
        <f>ROUND(I434*H434,2)</f>
        <v>0</v>
      </c>
      <c r="K434" s="173"/>
      <c r="L434" s="38"/>
      <c r="M434" s="174" t="s">
        <v>1</v>
      </c>
      <c r="N434" s="175" t="s">
        <v>39</v>
      </c>
      <c r="O434" s="76"/>
      <c r="P434" s="176">
        <f>O434*H434</f>
        <v>0</v>
      </c>
      <c r="Q434" s="176">
        <v>0</v>
      </c>
      <c r="R434" s="176">
        <f>Q434*H434</f>
        <v>0</v>
      </c>
      <c r="S434" s="176">
        <v>0</v>
      </c>
      <c r="T434" s="177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78" t="s">
        <v>213</v>
      </c>
      <c r="AT434" s="178" t="s">
        <v>140</v>
      </c>
      <c r="AU434" s="178" t="s">
        <v>145</v>
      </c>
      <c r="AY434" s="18" t="s">
        <v>137</v>
      </c>
      <c r="BE434" s="179">
        <f>IF(N434="základní",J434,0)</f>
        <v>0</v>
      </c>
      <c r="BF434" s="179">
        <f>IF(N434="snížená",J434,0)</f>
        <v>0</v>
      </c>
      <c r="BG434" s="179">
        <f>IF(N434="zákl. přenesená",J434,0)</f>
        <v>0</v>
      </c>
      <c r="BH434" s="179">
        <f>IF(N434="sníž. přenesená",J434,0)</f>
        <v>0</v>
      </c>
      <c r="BI434" s="179">
        <f>IF(N434="nulová",J434,0)</f>
        <v>0</v>
      </c>
      <c r="BJ434" s="18" t="s">
        <v>145</v>
      </c>
      <c r="BK434" s="179">
        <f>ROUND(I434*H434,2)</f>
        <v>0</v>
      </c>
      <c r="BL434" s="18" t="s">
        <v>213</v>
      </c>
      <c r="BM434" s="178" t="s">
        <v>1165</v>
      </c>
    </row>
    <row r="435" s="2" customFormat="1" ht="16.5" customHeight="1">
      <c r="A435" s="37"/>
      <c r="B435" s="165"/>
      <c r="C435" s="166" t="s">
        <v>1166</v>
      </c>
      <c r="D435" s="166" t="s">
        <v>140</v>
      </c>
      <c r="E435" s="167" t="s">
        <v>1167</v>
      </c>
      <c r="F435" s="168" t="s">
        <v>1168</v>
      </c>
      <c r="G435" s="169" t="s">
        <v>149</v>
      </c>
      <c r="H435" s="170">
        <v>14.699999999999999</v>
      </c>
      <c r="I435" s="171"/>
      <c r="J435" s="172">
        <f>ROUND(I435*H435,2)</f>
        <v>0</v>
      </c>
      <c r="K435" s="173"/>
      <c r="L435" s="38"/>
      <c r="M435" s="174" t="s">
        <v>1</v>
      </c>
      <c r="N435" s="175" t="s">
        <v>39</v>
      </c>
      <c r="O435" s="76"/>
      <c r="P435" s="176">
        <f>O435*H435</f>
        <v>0</v>
      </c>
      <c r="Q435" s="176">
        <v>0.00025999999999999998</v>
      </c>
      <c r="R435" s="176">
        <f>Q435*H435</f>
        <v>0.0038219999999999994</v>
      </c>
      <c r="S435" s="176">
        <v>0</v>
      </c>
      <c r="T435" s="177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78" t="s">
        <v>213</v>
      </c>
      <c r="AT435" s="178" t="s">
        <v>140</v>
      </c>
      <c r="AU435" s="178" t="s">
        <v>145</v>
      </c>
      <c r="AY435" s="18" t="s">
        <v>137</v>
      </c>
      <c r="BE435" s="179">
        <f>IF(N435="základní",J435,0)</f>
        <v>0</v>
      </c>
      <c r="BF435" s="179">
        <f>IF(N435="snížená",J435,0)</f>
        <v>0</v>
      </c>
      <c r="BG435" s="179">
        <f>IF(N435="zákl. přenesená",J435,0)</f>
        <v>0</v>
      </c>
      <c r="BH435" s="179">
        <f>IF(N435="sníž. přenesená",J435,0)</f>
        <v>0</v>
      </c>
      <c r="BI435" s="179">
        <f>IF(N435="nulová",J435,0)</f>
        <v>0</v>
      </c>
      <c r="BJ435" s="18" t="s">
        <v>145</v>
      </c>
      <c r="BK435" s="179">
        <f>ROUND(I435*H435,2)</f>
        <v>0</v>
      </c>
      <c r="BL435" s="18" t="s">
        <v>213</v>
      </c>
      <c r="BM435" s="178" t="s">
        <v>1169</v>
      </c>
    </row>
    <row r="436" s="2" customFormat="1" ht="21.75" customHeight="1">
      <c r="A436" s="37"/>
      <c r="B436" s="165"/>
      <c r="C436" s="166" t="s">
        <v>1170</v>
      </c>
      <c r="D436" s="166" t="s">
        <v>140</v>
      </c>
      <c r="E436" s="167" t="s">
        <v>1171</v>
      </c>
      <c r="F436" s="168" t="s">
        <v>1172</v>
      </c>
      <c r="G436" s="169" t="s">
        <v>149</v>
      </c>
      <c r="H436" s="170">
        <v>14.699999999999999</v>
      </c>
      <c r="I436" s="171"/>
      <c r="J436" s="172">
        <f>ROUND(I436*H436,2)</f>
        <v>0</v>
      </c>
      <c r="K436" s="173"/>
      <c r="L436" s="38"/>
      <c r="M436" s="174" t="s">
        <v>1</v>
      </c>
      <c r="N436" s="175" t="s">
        <v>39</v>
      </c>
      <c r="O436" s="76"/>
      <c r="P436" s="176">
        <f>O436*H436</f>
        <v>0</v>
      </c>
      <c r="Q436" s="176">
        <v>0.00014999999999999999</v>
      </c>
      <c r="R436" s="176">
        <f>Q436*H436</f>
        <v>0.0022049999999999995</v>
      </c>
      <c r="S436" s="176">
        <v>0</v>
      </c>
      <c r="T436" s="177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78" t="s">
        <v>213</v>
      </c>
      <c r="AT436" s="178" t="s">
        <v>140</v>
      </c>
      <c r="AU436" s="178" t="s">
        <v>145</v>
      </c>
      <c r="AY436" s="18" t="s">
        <v>137</v>
      </c>
      <c r="BE436" s="179">
        <f>IF(N436="základní",J436,0)</f>
        <v>0</v>
      </c>
      <c r="BF436" s="179">
        <f>IF(N436="snížená",J436,0)</f>
        <v>0</v>
      </c>
      <c r="BG436" s="179">
        <f>IF(N436="zákl. přenesená",J436,0)</f>
        <v>0</v>
      </c>
      <c r="BH436" s="179">
        <f>IF(N436="sníž. přenesená",J436,0)</f>
        <v>0</v>
      </c>
      <c r="BI436" s="179">
        <f>IF(N436="nulová",J436,0)</f>
        <v>0</v>
      </c>
      <c r="BJ436" s="18" t="s">
        <v>145</v>
      </c>
      <c r="BK436" s="179">
        <f>ROUND(I436*H436,2)</f>
        <v>0</v>
      </c>
      <c r="BL436" s="18" t="s">
        <v>213</v>
      </c>
      <c r="BM436" s="178" t="s">
        <v>1173</v>
      </c>
    </row>
    <row r="437" s="2" customFormat="1" ht="24.15" customHeight="1">
      <c r="A437" s="37"/>
      <c r="B437" s="165"/>
      <c r="C437" s="166" t="s">
        <v>1174</v>
      </c>
      <c r="D437" s="166" t="s">
        <v>140</v>
      </c>
      <c r="E437" s="167" t="s">
        <v>1175</v>
      </c>
      <c r="F437" s="168" t="s">
        <v>1176</v>
      </c>
      <c r="G437" s="169" t="s">
        <v>149</v>
      </c>
      <c r="H437" s="170">
        <v>14.699999999999999</v>
      </c>
      <c r="I437" s="171"/>
      <c r="J437" s="172">
        <f>ROUND(I437*H437,2)</f>
        <v>0</v>
      </c>
      <c r="K437" s="173"/>
      <c r="L437" s="38"/>
      <c r="M437" s="174" t="s">
        <v>1</v>
      </c>
      <c r="N437" s="175" t="s">
        <v>39</v>
      </c>
      <c r="O437" s="76"/>
      <c r="P437" s="176">
        <f>O437*H437</f>
        <v>0</v>
      </c>
      <c r="Q437" s="176">
        <v>1.0000000000000001E-05</v>
      </c>
      <c r="R437" s="176">
        <f>Q437*H437</f>
        <v>0.000147</v>
      </c>
      <c r="S437" s="176">
        <v>0</v>
      </c>
      <c r="T437" s="177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78" t="s">
        <v>213</v>
      </c>
      <c r="AT437" s="178" t="s">
        <v>140</v>
      </c>
      <c r="AU437" s="178" t="s">
        <v>145</v>
      </c>
      <c r="AY437" s="18" t="s">
        <v>137</v>
      </c>
      <c r="BE437" s="179">
        <f>IF(N437="základní",J437,0)</f>
        <v>0</v>
      </c>
      <c r="BF437" s="179">
        <f>IF(N437="snížená",J437,0)</f>
        <v>0</v>
      </c>
      <c r="BG437" s="179">
        <f>IF(N437="zákl. přenesená",J437,0)</f>
        <v>0</v>
      </c>
      <c r="BH437" s="179">
        <f>IF(N437="sníž. přenesená",J437,0)</f>
        <v>0</v>
      </c>
      <c r="BI437" s="179">
        <f>IF(N437="nulová",J437,0)</f>
        <v>0</v>
      </c>
      <c r="BJ437" s="18" t="s">
        <v>145</v>
      </c>
      <c r="BK437" s="179">
        <f>ROUND(I437*H437,2)</f>
        <v>0</v>
      </c>
      <c r="BL437" s="18" t="s">
        <v>213</v>
      </c>
      <c r="BM437" s="178" t="s">
        <v>1177</v>
      </c>
    </row>
    <row r="438" s="2" customFormat="1" ht="21.75" customHeight="1">
      <c r="A438" s="37"/>
      <c r="B438" s="165"/>
      <c r="C438" s="166" t="s">
        <v>1178</v>
      </c>
      <c r="D438" s="166" t="s">
        <v>140</v>
      </c>
      <c r="E438" s="167" t="s">
        <v>1179</v>
      </c>
      <c r="F438" s="168" t="s">
        <v>1180</v>
      </c>
      <c r="G438" s="169" t="s">
        <v>149</v>
      </c>
      <c r="H438" s="170">
        <v>14.699999999999999</v>
      </c>
      <c r="I438" s="171"/>
      <c r="J438" s="172">
        <f>ROUND(I438*H438,2)</f>
        <v>0</v>
      </c>
      <c r="K438" s="173"/>
      <c r="L438" s="38"/>
      <c r="M438" s="174" t="s">
        <v>1</v>
      </c>
      <c r="N438" s="175" t="s">
        <v>39</v>
      </c>
      <c r="O438" s="76"/>
      <c r="P438" s="176">
        <f>O438*H438</f>
        <v>0</v>
      </c>
      <c r="Q438" s="176">
        <v>5.0000000000000002E-05</v>
      </c>
      <c r="R438" s="176">
        <f>Q438*H438</f>
        <v>0.00073499999999999998</v>
      </c>
      <c r="S438" s="176">
        <v>0</v>
      </c>
      <c r="T438" s="177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78" t="s">
        <v>213</v>
      </c>
      <c r="AT438" s="178" t="s">
        <v>140</v>
      </c>
      <c r="AU438" s="178" t="s">
        <v>145</v>
      </c>
      <c r="AY438" s="18" t="s">
        <v>137</v>
      </c>
      <c r="BE438" s="179">
        <f>IF(N438="základní",J438,0)</f>
        <v>0</v>
      </c>
      <c r="BF438" s="179">
        <f>IF(N438="snížená",J438,0)</f>
        <v>0</v>
      </c>
      <c r="BG438" s="179">
        <f>IF(N438="zákl. přenesená",J438,0)</f>
        <v>0</v>
      </c>
      <c r="BH438" s="179">
        <f>IF(N438="sníž. přenesená",J438,0)</f>
        <v>0</v>
      </c>
      <c r="BI438" s="179">
        <f>IF(N438="nulová",J438,0)</f>
        <v>0</v>
      </c>
      <c r="BJ438" s="18" t="s">
        <v>145</v>
      </c>
      <c r="BK438" s="179">
        <f>ROUND(I438*H438,2)</f>
        <v>0</v>
      </c>
      <c r="BL438" s="18" t="s">
        <v>213</v>
      </c>
      <c r="BM438" s="178" t="s">
        <v>1181</v>
      </c>
    </row>
    <row r="439" s="2" customFormat="1" ht="24.15" customHeight="1">
      <c r="A439" s="37"/>
      <c r="B439" s="165"/>
      <c r="C439" s="166" t="s">
        <v>1182</v>
      </c>
      <c r="D439" s="166" t="s">
        <v>140</v>
      </c>
      <c r="E439" s="167" t="s">
        <v>1183</v>
      </c>
      <c r="F439" s="168" t="s">
        <v>1184</v>
      </c>
      <c r="G439" s="169" t="s">
        <v>389</v>
      </c>
      <c r="H439" s="215"/>
      <c r="I439" s="171"/>
      <c r="J439" s="172">
        <f>ROUND(I439*H439,2)</f>
        <v>0</v>
      </c>
      <c r="K439" s="173"/>
      <c r="L439" s="38"/>
      <c r="M439" s="174" t="s">
        <v>1</v>
      </c>
      <c r="N439" s="175" t="s">
        <v>39</v>
      </c>
      <c r="O439" s="76"/>
      <c r="P439" s="176">
        <f>O439*H439</f>
        <v>0</v>
      </c>
      <c r="Q439" s="176">
        <v>0</v>
      </c>
      <c r="R439" s="176">
        <f>Q439*H439</f>
        <v>0</v>
      </c>
      <c r="S439" s="176">
        <v>0</v>
      </c>
      <c r="T439" s="177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78" t="s">
        <v>213</v>
      </c>
      <c r="AT439" s="178" t="s">
        <v>140</v>
      </c>
      <c r="AU439" s="178" t="s">
        <v>145</v>
      </c>
      <c r="AY439" s="18" t="s">
        <v>137</v>
      </c>
      <c r="BE439" s="179">
        <f>IF(N439="základní",J439,0)</f>
        <v>0</v>
      </c>
      <c r="BF439" s="179">
        <f>IF(N439="snížená",J439,0)</f>
        <v>0</v>
      </c>
      <c r="BG439" s="179">
        <f>IF(N439="zákl. přenesená",J439,0)</f>
        <v>0</v>
      </c>
      <c r="BH439" s="179">
        <f>IF(N439="sníž. přenesená",J439,0)</f>
        <v>0</v>
      </c>
      <c r="BI439" s="179">
        <f>IF(N439="nulová",J439,0)</f>
        <v>0</v>
      </c>
      <c r="BJ439" s="18" t="s">
        <v>145</v>
      </c>
      <c r="BK439" s="179">
        <f>ROUND(I439*H439,2)</f>
        <v>0</v>
      </c>
      <c r="BL439" s="18" t="s">
        <v>213</v>
      </c>
      <c r="BM439" s="178" t="s">
        <v>1185</v>
      </c>
    </row>
    <row r="440" s="12" customFormat="1" ht="22.8" customHeight="1">
      <c r="A440" s="12"/>
      <c r="B440" s="152"/>
      <c r="C440" s="12"/>
      <c r="D440" s="153" t="s">
        <v>72</v>
      </c>
      <c r="E440" s="163" t="s">
        <v>1186</v>
      </c>
      <c r="F440" s="163" t="s">
        <v>1187</v>
      </c>
      <c r="G440" s="12"/>
      <c r="H440" s="12"/>
      <c r="I440" s="155"/>
      <c r="J440" s="164">
        <f>BK440</f>
        <v>0</v>
      </c>
      <c r="K440" s="12"/>
      <c r="L440" s="152"/>
      <c r="M440" s="157"/>
      <c r="N440" s="158"/>
      <c r="O440" s="158"/>
      <c r="P440" s="159">
        <f>SUM(P441:P456)</f>
        <v>0</v>
      </c>
      <c r="Q440" s="158"/>
      <c r="R440" s="159">
        <f>SUM(R441:R456)</f>
        <v>0.18384719999999999</v>
      </c>
      <c r="S440" s="158"/>
      <c r="T440" s="160">
        <f>SUM(T441:T456)</f>
        <v>0.053999999999999999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153" t="s">
        <v>145</v>
      </c>
      <c r="AT440" s="161" t="s">
        <v>72</v>
      </c>
      <c r="AU440" s="161" t="s">
        <v>78</v>
      </c>
      <c r="AY440" s="153" t="s">
        <v>137</v>
      </c>
      <c r="BK440" s="162">
        <f>SUM(BK441:BK456)</f>
        <v>0</v>
      </c>
    </row>
    <row r="441" s="2" customFormat="1" ht="21.75" customHeight="1">
      <c r="A441" s="37"/>
      <c r="B441" s="165"/>
      <c r="C441" s="166" t="s">
        <v>1188</v>
      </c>
      <c r="D441" s="166" t="s">
        <v>140</v>
      </c>
      <c r="E441" s="167" t="s">
        <v>1189</v>
      </c>
      <c r="F441" s="168" t="s">
        <v>1190</v>
      </c>
      <c r="G441" s="169" t="s">
        <v>149</v>
      </c>
      <c r="H441" s="170">
        <v>8.4000000000000004</v>
      </c>
      <c r="I441" s="171"/>
      <c r="J441" s="172">
        <f>ROUND(I441*H441,2)</f>
        <v>0</v>
      </c>
      <c r="K441" s="173"/>
      <c r="L441" s="38"/>
      <c r="M441" s="174" t="s">
        <v>1</v>
      </c>
      <c r="N441" s="175" t="s">
        <v>39</v>
      </c>
      <c r="O441" s="76"/>
      <c r="P441" s="176">
        <f>O441*H441</f>
        <v>0</v>
      </c>
      <c r="Q441" s="176">
        <v>0</v>
      </c>
      <c r="R441" s="176">
        <f>Q441*H441</f>
        <v>0</v>
      </c>
      <c r="S441" s="176">
        <v>0</v>
      </c>
      <c r="T441" s="177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78" t="s">
        <v>213</v>
      </c>
      <c r="AT441" s="178" t="s">
        <v>140</v>
      </c>
      <c r="AU441" s="178" t="s">
        <v>145</v>
      </c>
      <c r="AY441" s="18" t="s">
        <v>137</v>
      </c>
      <c r="BE441" s="179">
        <f>IF(N441="základní",J441,0)</f>
        <v>0</v>
      </c>
      <c r="BF441" s="179">
        <f>IF(N441="snížená",J441,0)</f>
        <v>0</v>
      </c>
      <c r="BG441" s="179">
        <f>IF(N441="zákl. přenesená",J441,0)</f>
        <v>0</v>
      </c>
      <c r="BH441" s="179">
        <f>IF(N441="sníž. přenesená",J441,0)</f>
        <v>0</v>
      </c>
      <c r="BI441" s="179">
        <f>IF(N441="nulová",J441,0)</f>
        <v>0</v>
      </c>
      <c r="BJ441" s="18" t="s">
        <v>145</v>
      </c>
      <c r="BK441" s="179">
        <f>ROUND(I441*H441,2)</f>
        <v>0</v>
      </c>
      <c r="BL441" s="18" t="s">
        <v>213</v>
      </c>
      <c r="BM441" s="178" t="s">
        <v>1191</v>
      </c>
    </row>
    <row r="442" s="2" customFormat="1" ht="24.15" customHeight="1">
      <c r="A442" s="37"/>
      <c r="B442" s="165"/>
      <c r="C442" s="166" t="s">
        <v>1192</v>
      </c>
      <c r="D442" s="166" t="s">
        <v>140</v>
      </c>
      <c r="E442" s="167" t="s">
        <v>1193</v>
      </c>
      <c r="F442" s="168" t="s">
        <v>1194</v>
      </c>
      <c r="G442" s="169" t="s">
        <v>149</v>
      </c>
      <c r="H442" s="170">
        <v>8.4000000000000004</v>
      </c>
      <c r="I442" s="171"/>
      <c r="J442" s="172">
        <f>ROUND(I442*H442,2)</f>
        <v>0</v>
      </c>
      <c r="K442" s="173"/>
      <c r="L442" s="38"/>
      <c r="M442" s="174" t="s">
        <v>1</v>
      </c>
      <c r="N442" s="175" t="s">
        <v>39</v>
      </c>
      <c r="O442" s="76"/>
      <c r="P442" s="176">
        <f>O442*H442</f>
        <v>0</v>
      </c>
      <c r="Q442" s="176">
        <v>0</v>
      </c>
      <c r="R442" s="176">
        <f>Q442*H442</f>
        <v>0</v>
      </c>
      <c r="S442" s="176">
        <v>0</v>
      </c>
      <c r="T442" s="177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78" t="s">
        <v>213</v>
      </c>
      <c r="AT442" s="178" t="s">
        <v>140</v>
      </c>
      <c r="AU442" s="178" t="s">
        <v>145</v>
      </c>
      <c r="AY442" s="18" t="s">
        <v>137</v>
      </c>
      <c r="BE442" s="179">
        <f>IF(N442="základní",J442,0)</f>
        <v>0</v>
      </c>
      <c r="BF442" s="179">
        <f>IF(N442="snížená",J442,0)</f>
        <v>0</v>
      </c>
      <c r="BG442" s="179">
        <f>IF(N442="zákl. přenesená",J442,0)</f>
        <v>0</v>
      </c>
      <c r="BH442" s="179">
        <f>IF(N442="sníž. přenesená",J442,0)</f>
        <v>0</v>
      </c>
      <c r="BI442" s="179">
        <f>IF(N442="nulová",J442,0)</f>
        <v>0</v>
      </c>
      <c r="BJ442" s="18" t="s">
        <v>145</v>
      </c>
      <c r="BK442" s="179">
        <f>ROUND(I442*H442,2)</f>
        <v>0</v>
      </c>
      <c r="BL442" s="18" t="s">
        <v>213</v>
      </c>
      <c r="BM442" s="178" t="s">
        <v>1195</v>
      </c>
    </row>
    <row r="443" s="2" customFormat="1" ht="24.15" customHeight="1">
      <c r="A443" s="37"/>
      <c r="B443" s="165"/>
      <c r="C443" s="166" t="s">
        <v>1196</v>
      </c>
      <c r="D443" s="166" t="s">
        <v>140</v>
      </c>
      <c r="E443" s="167" t="s">
        <v>1197</v>
      </c>
      <c r="F443" s="168" t="s">
        <v>1198</v>
      </c>
      <c r="G443" s="169" t="s">
        <v>149</v>
      </c>
      <c r="H443" s="170">
        <v>8.4000000000000004</v>
      </c>
      <c r="I443" s="171"/>
      <c r="J443" s="172">
        <f>ROUND(I443*H443,2)</f>
        <v>0</v>
      </c>
      <c r="K443" s="173"/>
      <c r="L443" s="38"/>
      <c r="M443" s="174" t="s">
        <v>1</v>
      </c>
      <c r="N443" s="175" t="s">
        <v>39</v>
      </c>
      <c r="O443" s="76"/>
      <c r="P443" s="176">
        <f>O443*H443</f>
        <v>0</v>
      </c>
      <c r="Q443" s="176">
        <v>0.00020000000000000001</v>
      </c>
      <c r="R443" s="176">
        <f>Q443*H443</f>
        <v>0.0016800000000000001</v>
      </c>
      <c r="S443" s="176">
        <v>0</v>
      </c>
      <c r="T443" s="177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78" t="s">
        <v>213</v>
      </c>
      <c r="AT443" s="178" t="s">
        <v>140</v>
      </c>
      <c r="AU443" s="178" t="s">
        <v>145</v>
      </c>
      <c r="AY443" s="18" t="s">
        <v>137</v>
      </c>
      <c r="BE443" s="179">
        <f>IF(N443="základní",J443,0)</f>
        <v>0</v>
      </c>
      <c r="BF443" s="179">
        <f>IF(N443="snížená",J443,0)</f>
        <v>0</v>
      </c>
      <c r="BG443" s="179">
        <f>IF(N443="zákl. přenesená",J443,0)</f>
        <v>0</v>
      </c>
      <c r="BH443" s="179">
        <f>IF(N443="sníž. přenesená",J443,0)</f>
        <v>0</v>
      </c>
      <c r="BI443" s="179">
        <f>IF(N443="nulová",J443,0)</f>
        <v>0</v>
      </c>
      <c r="BJ443" s="18" t="s">
        <v>145</v>
      </c>
      <c r="BK443" s="179">
        <f>ROUND(I443*H443,2)</f>
        <v>0</v>
      </c>
      <c r="BL443" s="18" t="s">
        <v>213</v>
      </c>
      <c r="BM443" s="178" t="s">
        <v>1199</v>
      </c>
    </row>
    <row r="444" s="2" customFormat="1" ht="37.8" customHeight="1">
      <c r="A444" s="37"/>
      <c r="B444" s="165"/>
      <c r="C444" s="166" t="s">
        <v>1200</v>
      </c>
      <c r="D444" s="166" t="s">
        <v>140</v>
      </c>
      <c r="E444" s="167" t="s">
        <v>1201</v>
      </c>
      <c r="F444" s="168" t="s">
        <v>1202</v>
      </c>
      <c r="G444" s="169" t="s">
        <v>149</v>
      </c>
      <c r="H444" s="170">
        <v>8.4000000000000004</v>
      </c>
      <c r="I444" s="171"/>
      <c r="J444" s="172">
        <f>ROUND(I444*H444,2)</f>
        <v>0</v>
      </c>
      <c r="K444" s="173"/>
      <c r="L444" s="38"/>
      <c r="M444" s="174" t="s">
        <v>1</v>
      </c>
      <c r="N444" s="175" t="s">
        <v>39</v>
      </c>
      <c r="O444" s="76"/>
      <c r="P444" s="176">
        <f>O444*H444</f>
        <v>0</v>
      </c>
      <c r="Q444" s="176">
        <v>0.017999999999999999</v>
      </c>
      <c r="R444" s="176">
        <f>Q444*H444</f>
        <v>0.1512</v>
      </c>
      <c r="S444" s="176">
        <v>0</v>
      </c>
      <c r="T444" s="177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78" t="s">
        <v>213</v>
      </c>
      <c r="AT444" s="178" t="s">
        <v>140</v>
      </c>
      <c r="AU444" s="178" t="s">
        <v>145</v>
      </c>
      <c r="AY444" s="18" t="s">
        <v>137</v>
      </c>
      <c r="BE444" s="179">
        <f>IF(N444="základní",J444,0)</f>
        <v>0</v>
      </c>
      <c r="BF444" s="179">
        <f>IF(N444="snížená",J444,0)</f>
        <v>0</v>
      </c>
      <c r="BG444" s="179">
        <f>IF(N444="zákl. přenesená",J444,0)</f>
        <v>0</v>
      </c>
      <c r="BH444" s="179">
        <f>IF(N444="sníž. přenesená",J444,0)</f>
        <v>0</v>
      </c>
      <c r="BI444" s="179">
        <f>IF(N444="nulová",J444,0)</f>
        <v>0</v>
      </c>
      <c r="BJ444" s="18" t="s">
        <v>145</v>
      </c>
      <c r="BK444" s="179">
        <f>ROUND(I444*H444,2)</f>
        <v>0</v>
      </c>
      <c r="BL444" s="18" t="s">
        <v>213</v>
      </c>
      <c r="BM444" s="178" t="s">
        <v>1203</v>
      </c>
    </row>
    <row r="445" s="2" customFormat="1" ht="24.15" customHeight="1">
      <c r="A445" s="37"/>
      <c r="B445" s="165"/>
      <c r="C445" s="166" t="s">
        <v>1204</v>
      </c>
      <c r="D445" s="166" t="s">
        <v>140</v>
      </c>
      <c r="E445" s="167" t="s">
        <v>1205</v>
      </c>
      <c r="F445" s="168" t="s">
        <v>1206</v>
      </c>
      <c r="G445" s="169" t="s">
        <v>149</v>
      </c>
      <c r="H445" s="170">
        <v>8.4000000000000004</v>
      </c>
      <c r="I445" s="171"/>
      <c r="J445" s="172">
        <f>ROUND(I445*H445,2)</f>
        <v>0</v>
      </c>
      <c r="K445" s="173"/>
      <c r="L445" s="38"/>
      <c r="M445" s="174" t="s">
        <v>1</v>
      </c>
      <c r="N445" s="175" t="s">
        <v>39</v>
      </c>
      <c r="O445" s="76"/>
      <c r="P445" s="176">
        <f>O445*H445</f>
        <v>0</v>
      </c>
      <c r="Q445" s="176">
        <v>0</v>
      </c>
      <c r="R445" s="176">
        <f>Q445*H445</f>
        <v>0</v>
      </c>
      <c r="S445" s="176">
        <v>0.0030000000000000001</v>
      </c>
      <c r="T445" s="177">
        <f>S445*H445</f>
        <v>0.0252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78" t="s">
        <v>213</v>
      </c>
      <c r="AT445" s="178" t="s">
        <v>140</v>
      </c>
      <c r="AU445" s="178" t="s">
        <v>145</v>
      </c>
      <c r="AY445" s="18" t="s">
        <v>137</v>
      </c>
      <c r="BE445" s="179">
        <f>IF(N445="základní",J445,0)</f>
        <v>0</v>
      </c>
      <c r="BF445" s="179">
        <f>IF(N445="snížená",J445,0)</f>
        <v>0</v>
      </c>
      <c r="BG445" s="179">
        <f>IF(N445="zákl. přenesená",J445,0)</f>
        <v>0</v>
      </c>
      <c r="BH445" s="179">
        <f>IF(N445="sníž. přenesená",J445,0)</f>
        <v>0</v>
      </c>
      <c r="BI445" s="179">
        <f>IF(N445="nulová",J445,0)</f>
        <v>0</v>
      </c>
      <c r="BJ445" s="18" t="s">
        <v>145</v>
      </c>
      <c r="BK445" s="179">
        <f>ROUND(I445*H445,2)</f>
        <v>0</v>
      </c>
      <c r="BL445" s="18" t="s">
        <v>213</v>
      </c>
      <c r="BM445" s="178" t="s">
        <v>1207</v>
      </c>
    </row>
    <row r="446" s="2" customFormat="1" ht="24.15" customHeight="1">
      <c r="A446" s="37"/>
      <c r="B446" s="165"/>
      <c r="C446" s="166" t="s">
        <v>1208</v>
      </c>
      <c r="D446" s="166" t="s">
        <v>140</v>
      </c>
      <c r="E446" s="167" t="s">
        <v>1209</v>
      </c>
      <c r="F446" s="168" t="s">
        <v>1210</v>
      </c>
      <c r="G446" s="169" t="s">
        <v>263</v>
      </c>
      <c r="H446" s="170">
        <v>8.4000000000000004</v>
      </c>
      <c r="I446" s="171"/>
      <c r="J446" s="172">
        <f>ROUND(I446*H446,2)</f>
        <v>0</v>
      </c>
      <c r="K446" s="173"/>
      <c r="L446" s="38"/>
      <c r="M446" s="174" t="s">
        <v>1</v>
      </c>
      <c r="N446" s="175" t="s">
        <v>39</v>
      </c>
      <c r="O446" s="76"/>
      <c r="P446" s="176">
        <f>O446*H446</f>
        <v>0</v>
      </c>
      <c r="Q446" s="176">
        <v>0.00035</v>
      </c>
      <c r="R446" s="176">
        <f>Q446*H446</f>
        <v>0.0029399999999999999</v>
      </c>
      <c r="S446" s="176">
        <v>0.0030000000000000001</v>
      </c>
      <c r="T446" s="177">
        <f>S446*H446</f>
        <v>0.0252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78" t="s">
        <v>213</v>
      </c>
      <c r="AT446" s="178" t="s">
        <v>140</v>
      </c>
      <c r="AU446" s="178" t="s">
        <v>145</v>
      </c>
      <c r="AY446" s="18" t="s">
        <v>137</v>
      </c>
      <c r="BE446" s="179">
        <f>IF(N446="základní",J446,0)</f>
        <v>0</v>
      </c>
      <c r="BF446" s="179">
        <f>IF(N446="snížená",J446,0)</f>
        <v>0</v>
      </c>
      <c r="BG446" s="179">
        <f>IF(N446="zákl. přenesená",J446,0)</f>
        <v>0</v>
      </c>
      <c r="BH446" s="179">
        <f>IF(N446="sníž. přenesená",J446,0)</f>
        <v>0</v>
      </c>
      <c r="BI446" s="179">
        <f>IF(N446="nulová",J446,0)</f>
        <v>0</v>
      </c>
      <c r="BJ446" s="18" t="s">
        <v>145</v>
      </c>
      <c r="BK446" s="179">
        <f>ROUND(I446*H446,2)</f>
        <v>0</v>
      </c>
      <c r="BL446" s="18" t="s">
        <v>213</v>
      </c>
      <c r="BM446" s="178" t="s">
        <v>1211</v>
      </c>
    </row>
    <row r="447" s="2" customFormat="1" ht="16.5" customHeight="1">
      <c r="A447" s="37"/>
      <c r="B447" s="165"/>
      <c r="C447" s="166" t="s">
        <v>1212</v>
      </c>
      <c r="D447" s="166" t="s">
        <v>140</v>
      </c>
      <c r="E447" s="167" t="s">
        <v>1213</v>
      </c>
      <c r="F447" s="168" t="s">
        <v>1214</v>
      </c>
      <c r="G447" s="169" t="s">
        <v>149</v>
      </c>
      <c r="H447" s="170">
        <v>8.4000000000000004</v>
      </c>
      <c r="I447" s="171"/>
      <c r="J447" s="172">
        <f>ROUND(I447*H447,2)</f>
        <v>0</v>
      </c>
      <c r="K447" s="173"/>
      <c r="L447" s="38"/>
      <c r="M447" s="174" t="s">
        <v>1</v>
      </c>
      <c r="N447" s="175" t="s">
        <v>39</v>
      </c>
      <c r="O447" s="76"/>
      <c r="P447" s="176">
        <f>O447*H447</f>
        <v>0</v>
      </c>
      <c r="Q447" s="176">
        <v>0.00040000000000000002</v>
      </c>
      <c r="R447" s="176">
        <f>Q447*H447</f>
        <v>0.0033600000000000001</v>
      </c>
      <c r="S447" s="176">
        <v>0</v>
      </c>
      <c r="T447" s="177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78" t="s">
        <v>213</v>
      </c>
      <c r="AT447" s="178" t="s">
        <v>140</v>
      </c>
      <c r="AU447" s="178" t="s">
        <v>145</v>
      </c>
      <c r="AY447" s="18" t="s">
        <v>137</v>
      </c>
      <c r="BE447" s="179">
        <f>IF(N447="základní",J447,0)</f>
        <v>0</v>
      </c>
      <c r="BF447" s="179">
        <f>IF(N447="snížená",J447,0)</f>
        <v>0</v>
      </c>
      <c r="BG447" s="179">
        <f>IF(N447="zákl. přenesená",J447,0)</f>
        <v>0</v>
      </c>
      <c r="BH447" s="179">
        <f>IF(N447="sníž. přenesená",J447,0)</f>
        <v>0</v>
      </c>
      <c r="BI447" s="179">
        <f>IF(N447="nulová",J447,0)</f>
        <v>0</v>
      </c>
      <c r="BJ447" s="18" t="s">
        <v>145</v>
      </c>
      <c r="BK447" s="179">
        <f>ROUND(I447*H447,2)</f>
        <v>0</v>
      </c>
      <c r="BL447" s="18" t="s">
        <v>213</v>
      </c>
      <c r="BM447" s="178" t="s">
        <v>1215</v>
      </c>
    </row>
    <row r="448" s="2" customFormat="1" ht="24.15" customHeight="1">
      <c r="A448" s="37"/>
      <c r="B448" s="165"/>
      <c r="C448" s="204" t="s">
        <v>1216</v>
      </c>
      <c r="D448" s="204" t="s">
        <v>360</v>
      </c>
      <c r="E448" s="205" t="s">
        <v>1217</v>
      </c>
      <c r="F448" s="206" t="s">
        <v>1218</v>
      </c>
      <c r="G448" s="207" t="s">
        <v>149</v>
      </c>
      <c r="H448" s="208">
        <v>10.5</v>
      </c>
      <c r="I448" s="209"/>
      <c r="J448" s="210">
        <f>ROUND(I448*H448,2)</f>
        <v>0</v>
      </c>
      <c r="K448" s="211"/>
      <c r="L448" s="212"/>
      <c r="M448" s="213" t="s">
        <v>1</v>
      </c>
      <c r="N448" s="214" t="s">
        <v>39</v>
      </c>
      <c r="O448" s="76"/>
      <c r="P448" s="176">
        <f>O448*H448</f>
        <v>0</v>
      </c>
      <c r="Q448" s="176">
        <v>0.002</v>
      </c>
      <c r="R448" s="176">
        <f>Q448*H448</f>
        <v>0.021000000000000001</v>
      </c>
      <c r="S448" s="176">
        <v>0</v>
      </c>
      <c r="T448" s="177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78" t="s">
        <v>281</v>
      </c>
      <c r="AT448" s="178" t="s">
        <v>360</v>
      </c>
      <c r="AU448" s="178" t="s">
        <v>145</v>
      </c>
      <c r="AY448" s="18" t="s">
        <v>137</v>
      </c>
      <c r="BE448" s="179">
        <f>IF(N448="základní",J448,0)</f>
        <v>0</v>
      </c>
      <c r="BF448" s="179">
        <f>IF(N448="snížená",J448,0)</f>
        <v>0</v>
      </c>
      <c r="BG448" s="179">
        <f>IF(N448="zákl. přenesená",J448,0)</f>
        <v>0</v>
      </c>
      <c r="BH448" s="179">
        <f>IF(N448="sníž. přenesená",J448,0)</f>
        <v>0</v>
      </c>
      <c r="BI448" s="179">
        <f>IF(N448="nulová",J448,0)</f>
        <v>0</v>
      </c>
      <c r="BJ448" s="18" t="s">
        <v>145</v>
      </c>
      <c r="BK448" s="179">
        <f>ROUND(I448*H448,2)</f>
        <v>0</v>
      </c>
      <c r="BL448" s="18" t="s">
        <v>213</v>
      </c>
      <c r="BM448" s="178" t="s">
        <v>1219</v>
      </c>
    </row>
    <row r="449" s="13" customFormat="1">
      <c r="A449" s="13"/>
      <c r="B449" s="180"/>
      <c r="C449" s="13"/>
      <c r="D449" s="181" t="s">
        <v>171</v>
      </c>
      <c r="E449" s="13"/>
      <c r="F449" s="183" t="s">
        <v>1220</v>
      </c>
      <c r="G449" s="13"/>
      <c r="H449" s="184">
        <v>10.5</v>
      </c>
      <c r="I449" s="185"/>
      <c r="J449" s="13"/>
      <c r="K449" s="13"/>
      <c r="L449" s="180"/>
      <c r="M449" s="186"/>
      <c r="N449" s="187"/>
      <c r="O449" s="187"/>
      <c r="P449" s="187"/>
      <c r="Q449" s="187"/>
      <c r="R449" s="187"/>
      <c r="S449" s="187"/>
      <c r="T449" s="18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82" t="s">
        <v>171</v>
      </c>
      <c r="AU449" s="182" t="s">
        <v>145</v>
      </c>
      <c r="AV449" s="13" t="s">
        <v>145</v>
      </c>
      <c r="AW449" s="13" t="s">
        <v>3</v>
      </c>
      <c r="AX449" s="13" t="s">
        <v>78</v>
      </c>
      <c r="AY449" s="182" t="s">
        <v>137</v>
      </c>
    </row>
    <row r="450" s="2" customFormat="1" ht="24.15" customHeight="1">
      <c r="A450" s="37"/>
      <c r="B450" s="165"/>
      <c r="C450" s="166" t="s">
        <v>1221</v>
      </c>
      <c r="D450" s="166" t="s">
        <v>140</v>
      </c>
      <c r="E450" s="167" t="s">
        <v>1222</v>
      </c>
      <c r="F450" s="168" t="s">
        <v>1223</v>
      </c>
      <c r="G450" s="169" t="s">
        <v>143</v>
      </c>
      <c r="H450" s="170">
        <v>6</v>
      </c>
      <c r="I450" s="171"/>
      <c r="J450" s="172">
        <f>ROUND(I450*H450,2)</f>
        <v>0</v>
      </c>
      <c r="K450" s="173"/>
      <c r="L450" s="38"/>
      <c r="M450" s="174" t="s">
        <v>1</v>
      </c>
      <c r="N450" s="175" t="s">
        <v>39</v>
      </c>
      <c r="O450" s="76"/>
      <c r="P450" s="176">
        <f>O450*H450</f>
        <v>0</v>
      </c>
      <c r="Q450" s="176">
        <v>2.0000000000000002E-05</v>
      </c>
      <c r="R450" s="176">
        <f>Q450*H450</f>
        <v>0.00012000000000000002</v>
      </c>
      <c r="S450" s="176">
        <v>0</v>
      </c>
      <c r="T450" s="177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78" t="s">
        <v>213</v>
      </c>
      <c r="AT450" s="178" t="s">
        <v>140</v>
      </c>
      <c r="AU450" s="178" t="s">
        <v>145</v>
      </c>
      <c r="AY450" s="18" t="s">
        <v>137</v>
      </c>
      <c r="BE450" s="179">
        <f>IF(N450="základní",J450,0)</f>
        <v>0</v>
      </c>
      <c r="BF450" s="179">
        <f>IF(N450="snížená",J450,0)</f>
        <v>0</v>
      </c>
      <c r="BG450" s="179">
        <f>IF(N450="zákl. přenesená",J450,0)</f>
        <v>0</v>
      </c>
      <c r="BH450" s="179">
        <f>IF(N450="sníž. přenesená",J450,0)</f>
        <v>0</v>
      </c>
      <c r="BI450" s="179">
        <f>IF(N450="nulová",J450,0)</f>
        <v>0</v>
      </c>
      <c r="BJ450" s="18" t="s">
        <v>145</v>
      </c>
      <c r="BK450" s="179">
        <f>ROUND(I450*H450,2)</f>
        <v>0</v>
      </c>
      <c r="BL450" s="18" t="s">
        <v>213</v>
      </c>
      <c r="BM450" s="178" t="s">
        <v>1224</v>
      </c>
    </row>
    <row r="451" s="2" customFormat="1" ht="21.75" customHeight="1">
      <c r="A451" s="37"/>
      <c r="B451" s="165"/>
      <c r="C451" s="166" t="s">
        <v>1225</v>
      </c>
      <c r="D451" s="166" t="s">
        <v>140</v>
      </c>
      <c r="E451" s="167" t="s">
        <v>1226</v>
      </c>
      <c r="F451" s="168" t="s">
        <v>1227</v>
      </c>
      <c r="G451" s="169" t="s">
        <v>143</v>
      </c>
      <c r="H451" s="170">
        <v>12</v>
      </c>
      <c r="I451" s="171"/>
      <c r="J451" s="172">
        <f>ROUND(I451*H451,2)</f>
        <v>0</v>
      </c>
      <c r="K451" s="173"/>
      <c r="L451" s="38"/>
      <c r="M451" s="174" t="s">
        <v>1</v>
      </c>
      <c r="N451" s="175" t="s">
        <v>39</v>
      </c>
      <c r="O451" s="76"/>
      <c r="P451" s="176">
        <f>O451*H451</f>
        <v>0</v>
      </c>
      <c r="Q451" s="176">
        <v>0</v>
      </c>
      <c r="R451" s="176">
        <f>Q451*H451</f>
        <v>0</v>
      </c>
      <c r="S451" s="176">
        <v>0.00029999999999999997</v>
      </c>
      <c r="T451" s="177">
        <f>S451*H451</f>
        <v>0.0035999999999999999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78" t="s">
        <v>213</v>
      </c>
      <c r="AT451" s="178" t="s">
        <v>140</v>
      </c>
      <c r="AU451" s="178" t="s">
        <v>145</v>
      </c>
      <c r="AY451" s="18" t="s">
        <v>137</v>
      </c>
      <c r="BE451" s="179">
        <f>IF(N451="základní",J451,0)</f>
        <v>0</v>
      </c>
      <c r="BF451" s="179">
        <f>IF(N451="snížená",J451,0)</f>
        <v>0</v>
      </c>
      <c r="BG451" s="179">
        <f>IF(N451="zákl. přenesená",J451,0)</f>
        <v>0</v>
      </c>
      <c r="BH451" s="179">
        <f>IF(N451="sníž. přenesená",J451,0)</f>
        <v>0</v>
      </c>
      <c r="BI451" s="179">
        <f>IF(N451="nulová",J451,0)</f>
        <v>0</v>
      </c>
      <c r="BJ451" s="18" t="s">
        <v>145</v>
      </c>
      <c r="BK451" s="179">
        <f>ROUND(I451*H451,2)</f>
        <v>0</v>
      </c>
      <c r="BL451" s="18" t="s">
        <v>213</v>
      </c>
      <c r="BM451" s="178" t="s">
        <v>1228</v>
      </c>
    </row>
    <row r="452" s="2" customFormat="1" ht="16.5" customHeight="1">
      <c r="A452" s="37"/>
      <c r="B452" s="165"/>
      <c r="C452" s="166" t="s">
        <v>1229</v>
      </c>
      <c r="D452" s="166" t="s">
        <v>140</v>
      </c>
      <c r="E452" s="167" t="s">
        <v>1230</v>
      </c>
      <c r="F452" s="168" t="s">
        <v>1231</v>
      </c>
      <c r="G452" s="169" t="s">
        <v>143</v>
      </c>
      <c r="H452" s="170">
        <v>12</v>
      </c>
      <c r="I452" s="171"/>
      <c r="J452" s="172">
        <f>ROUND(I452*H452,2)</f>
        <v>0</v>
      </c>
      <c r="K452" s="173"/>
      <c r="L452" s="38"/>
      <c r="M452" s="174" t="s">
        <v>1</v>
      </c>
      <c r="N452" s="175" t="s">
        <v>39</v>
      </c>
      <c r="O452" s="76"/>
      <c r="P452" s="176">
        <f>O452*H452</f>
        <v>0</v>
      </c>
      <c r="Q452" s="176">
        <v>1.0000000000000001E-05</v>
      </c>
      <c r="R452" s="176">
        <f>Q452*H452</f>
        <v>0.00012000000000000002</v>
      </c>
      <c r="S452" s="176">
        <v>0</v>
      </c>
      <c r="T452" s="177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78" t="s">
        <v>213</v>
      </c>
      <c r="AT452" s="178" t="s">
        <v>140</v>
      </c>
      <c r="AU452" s="178" t="s">
        <v>145</v>
      </c>
      <c r="AY452" s="18" t="s">
        <v>137</v>
      </c>
      <c r="BE452" s="179">
        <f>IF(N452="základní",J452,0)</f>
        <v>0</v>
      </c>
      <c r="BF452" s="179">
        <f>IF(N452="snížená",J452,0)</f>
        <v>0</v>
      </c>
      <c r="BG452" s="179">
        <f>IF(N452="zákl. přenesená",J452,0)</f>
        <v>0</v>
      </c>
      <c r="BH452" s="179">
        <f>IF(N452="sníž. přenesená",J452,0)</f>
        <v>0</v>
      </c>
      <c r="BI452" s="179">
        <f>IF(N452="nulová",J452,0)</f>
        <v>0</v>
      </c>
      <c r="BJ452" s="18" t="s">
        <v>145</v>
      </c>
      <c r="BK452" s="179">
        <f>ROUND(I452*H452,2)</f>
        <v>0</v>
      </c>
      <c r="BL452" s="18" t="s">
        <v>213</v>
      </c>
      <c r="BM452" s="178" t="s">
        <v>1232</v>
      </c>
    </row>
    <row r="453" s="2" customFormat="1" ht="16.5" customHeight="1">
      <c r="A453" s="37"/>
      <c r="B453" s="165"/>
      <c r="C453" s="204" t="s">
        <v>1233</v>
      </c>
      <c r="D453" s="204" t="s">
        <v>360</v>
      </c>
      <c r="E453" s="205" t="s">
        <v>1234</v>
      </c>
      <c r="F453" s="206" t="s">
        <v>1235</v>
      </c>
      <c r="G453" s="207" t="s">
        <v>143</v>
      </c>
      <c r="H453" s="208">
        <v>12.24</v>
      </c>
      <c r="I453" s="209"/>
      <c r="J453" s="210">
        <f>ROUND(I453*H453,2)</f>
        <v>0</v>
      </c>
      <c r="K453" s="211"/>
      <c r="L453" s="212"/>
      <c r="M453" s="213" t="s">
        <v>1</v>
      </c>
      <c r="N453" s="214" t="s">
        <v>39</v>
      </c>
      <c r="O453" s="76"/>
      <c r="P453" s="176">
        <f>O453*H453</f>
        <v>0</v>
      </c>
      <c r="Q453" s="176">
        <v>0.00027999999999999998</v>
      </c>
      <c r="R453" s="176">
        <f>Q453*H453</f>
        <v>0.0034271999999999996</v>
      </c>
      <c r="S453" s="176">
        <v>0</v>
      </c>
      <c r="T453" s="177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78" t="s">
        <v>281</v>
      </c>
      <c r="AT453" s="178" t="s">
        <v>360</v>
      </c>
      <c r="AU453" s="178" t="s">
        <v>145</v>
      </c>
      <c r="AY453" s="18" t="s">
        <v>137</v>
      </c>
      <c r="BE453" s="179">
        <f>IF(N453="základní",J453,0)</f>
        <v>0</v>
      </c>
      <c r="BF453" s="179">
        <f>IF(N453="snížená",J453,0)</f>
        <v>0</v>
      </c>
      <c r="BG453" s="179">
        <f>IF(N453="zákl. přenesená",J453,0)</f>
        <v>0</v>
      </c>
      <c r="BH453" s="179">
        <f>IF(N453="sníž. přenesená",J453,0)</f>
        <v>0</v>
      </c>
      <c r="BI453" s="179">
        <f>IF(N453="nulová",J453,0)</f>
        <v>0</v>
      </c>
      <c r="BJ453" s="18" t="s">
        <v>145</v>
      </c>
      <c r="BK453" s="179">
        <f>ROUND(I453*H453,2)</f>
        <v>0</v>
      </c>
      <c r="BL453" s="18" t="s">
        <v>213</v>
      </c>
      <c r="BM453" s="178" t="s">
        <v>1236</v>
      </c>
    </row>
    <row r="454" s="13" customFormat="1">
      <c r="A454" s="13"/>
      <c r="B454" s="180"/>
      <c r="C454" s="13"/>
      <c r="D454" s="181" t="s">
        <v>171</v>
      </c>
      <c r="E454" s="13"/>
      <c r="F454" s="183" t="s">
        <v>1237</v>
      </c>
      <c r="G454" s="13"/>
      <c r="H454" s="184">
        <v>12.24</v>
      </c>
      <c r="I454" s="185"/>
      <c r="J454" s="13"/>
      <c r="K454" s="13"/>
      <c r="L454" s="180"/>
      <c r="M454" s="186"/>
      <c r="N454" s="187"/>
      <c r="O454" s="187"/>
      <c r="P454" s="187"/>
      <c r="Q454" s="187"/>
      <c r="R454" s="187"/>
      <c r="S454" s="187"/>
      <c r="T454" s="18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2" t="s">
        <v>171</v>
      </c>
      <c r="AU454" s="182" t="s">
        <v>145</v>
      </c>
      <c r="AV454" s="13" t="s">
        <v>145</v>
      </c>
      <c r="AW454" s="13" t="s">
        <v>3</v>
      </c>
      <c r="AX454" s="13" t="s">
        <v>78</v>
      </c>
      <c r="AY454" s="182" t="s">
        <v>137</v>
      </c>
    </row>
    <row r="455" s="2" customFormat="1" ht="16.5" customHeight="1">
      <c r="A455" s="37"/>
      <c r="B455" s="165"/>
      <c r="C455" s="166" t="s">
        <v>1238</v>
      </c>
      <c r="D455" s="166" t="s">
        <v>140</v>
      </c>
      <c r="E455" s="167" t="s">
        <v>1239</v>
      </c>
      <c r="F455" s="168" t="s">
        <v>1240</v>
      </c>
      <c r="G455" s="169" t="s">
        <v>149</v>
      </c>
      <c r="H455" s="170">
        <v>8.4000000000000004</v>
      </c>
      <c r="I455" s="171"/>
      <c r="J455" s="172">
        <f>ROUND(I455*H455,2)</f>
        <v>0</v>
      </c>
      <c r="K455" s="173"/>
      <c r="L455" s="38"/>
      <c r="M455" s="174" t="s">
        <v>1</v>
      </c>
      <c r="N455" s="175" t="s">
        <v>39</v>
      </c>
      <c r="O455" s="76"/>
      <c r="P455" s="176">
        <f>O455*H455</f>
        <v>0</v>
      </c>
      <c r="Q455" s="176">
        <v>0</v>
      </c>
      <c r="R455" s="176">
        <f>Q455*H455</f>
        <v>0</v>
      </c>
      <c r="S455" s="176">
        <v>0</v>
      </c>
      <c r="T455" s="177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78" t="s">
        <v>213</v>
      </c>
      <c r="AT455" s="178" t="s">
        <v>140</v>
      </c>
      <c r="AU455" s="178" t="s">
        <v>145</v>
      </c>
      <c r="AY455" s="18" t="s">
        <v>137</v>
      </c>
      <c r="BE455" s="179">
        <f>IF(N455="základní",J455,0)</f>
        <v>0</v>
      </c>
      <c r="BF455" s="179">
        <f>IF(N455="snížená",J455,0)</f>
        <v>0</v>
      </c>
      <c r="BG455" s="179">
        <f>IF(N455="zákl. přenesená",J455,0)</f>
        <v>0</v>
      </c>
      <c r="BH455" s="179">
        <f>IF(N455="sníž. přenesená",J455,0)</f>
        <v>0</v>
      </c>
      <c r="BI455" s="179">
        <f>IF(N455="nulová",J455,0)</f>
        <v>0</v>
      </c>
      <c r="BJ455" s="18" t="s">
        <v>145</v>
      </c>
      <c r="BK455" s="179">
        <f>ROUND(I455*H455,2)</f>
        <v>0</v>
      </c>
      <c r="BL455" s="18" t="s">
        <v>213</v>
      </c>
      <c r="BM455" s="178" t="s">
        <v>1241</v>
      </c>
    </row>
    <row r="456" s="2" customFormat="1" ht="24.15" customHeight="1">
      <c r="A456" s="37"/>
      <c r="B456" s="165"/>
      <c r="C456" s="166" t="s">
        <v>1242</v>
      </c>
      <c r="D456" s="166" t="s">
        <v>140</v>
      </c>
      <c r="E456" s="167" t="s">
        <v>1243</v>
      </c>
      <c r="F456" s="168" t="s">
        <v>1244</v>
      </c>
      <c r="G456" s="169" t="s">
        <v>389</v>
      </c>
      <c r="H456" s="215"/>
      <c r="I456" s="171"/>
      <c r="J456" s="172">
        <f>ROUND(I456*H456,2)</f>
        <v>0</v>
      </c>
      <c r="K456" s="173"/>
      <c r="L456" s="38"/>
      <c r="M456" s="174" t="s">
        <v>1</v>
      </c>
      <c r="N456" s="175" t="s">
        <v>39</v>
      </c>
      <c r="O456" s="76"/>
      <c r="P456" s="176">
        <f>O456*H456</f>
        <v>0</v>
      </c>
      <c r="Q456" s="176">
        <v>0</v>
      </c>
      <c r="R456" s="176">
        <f>Q456*H456</f>
        <v>0</v>
      </c>
      <c r="S456" s="176">
        <v>0</v>
      </c>
      <c r="T456" s="177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78" t="s">
        <v>213</v>
      </c>
      <c r="AT456" s="178" t="s">
        <v>140</v>
      </c>
      <c r="AU456" s="178" t="s">
        <v>145</v>
      </c>
      <c r="AY456" s="18" t="s">
        <v>137</v>
      </c>
      <c r="BE456" s="179">
        <f>IF(N456="základní",J456,0)</f>
        <v>0</v>
      </c>
      <c r="BF456" s="179">
        <f>IF(N456="snížená",J456,0)</f>
        <v>0</v>
      </c>
      <c r="BG456" s="179">
        <f>IF(N456="zákl. přenesená",J456,0)</f>
        <v>0</v>
      </c>
      <c r="BH456" s="179">
        <f>IF(N456="sníž. přenesená",J456,0)</f>
        <v>0</v>
      </c>
      <c r="BI456" s="179">
        <f>IF(N456="nulová",J456,0)</f>
        <v>0</v>
      </c>
      <c r="BJ456" s="18" t="s">
        <v>145</v>
      </c>
      <c r="BK456" s="179">
        <f>ROUND(I456*H456,2)</f>
        <v>0</v>
      </c>
      <c r="BL456" s="18" t="s">
        <v>213</v>
      </c>
      <c r="BM456" s="178" t="s">
        <v>1245</v>
      </c>
    </row>
    <row r="457" s="12" customFormat="1" ht="22.8" customHeight="1">
      <c r="A457" s="12"/>
      <c r="B457" s="152"/>
      <c r="C457" s="12"/>
      <c r="D457" s="153" t="s">
        <v>72</v>
      </c>
      <c r="E457" s="163" t="s">
        <v>1246</v>
      </c>
      <c r="F457" s="163" t="s">
        <v>1247</v>
      </c>
      <c r="G457" s="12"/>
      <c r="H457" s="12"/>
      <c r="I457" s="155"/>
      <c r="J457" s="164">
        <f>BK457</f>
        <v>0</v>
      </c>
      <c r="K457" s="12"/>
      <c r="L457" s="152"/>
      <c r="M457" s="157"/>
      <c r="N457" s="158"/>
      <c r="O457" s="158"/>
      <c r="P457" s="159">
        <f>SUM(P458:P465)</f>
        <v>0</v>
      </c>
      <c r="Q457" s="158"/>
      <c r="R457" s="159">
        <f>SUM(R458:R465)</f>
        <v>1.0674588</v>
      </c>
      <c r="S457" s="158"/>
      <c r="T457" s="160">
        <f>SUM(T458:T465)</f>
        <v>1.4670000000000001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153" t="s">
        <v>145</v>
      </c>
      <c r="AT457" s="161" t="s">
        <v>72</v>
      </c>
      <c r="AU457" s="161" t="s">
        <v>78</v>
      </c>
      <c r="AY457" s="153" t="s">
        <v>137</v>
      </c>
      <c r="BK457" s="162">
        <f>SUM(BK458:BK465)</f>
        <v>0</v>
      </c>
    </row>
    <row r="458" s="2" customFormat="1" ht="37.8" customHeight="1">
      <c r="A458" s="37"/>
      <c r="B458" s="165"/>
      <c r="C458" s="166" t="s">
        <v>1248</v>
      </c>
      <c r="D458" s="166" t="s">
        <v>140</v>
      </c>
      <c r="E458" s="167" t="s">
        <v>1249</v>
      </c>
      <c r="F458" s="168" t="s">
        <v>1250</v>
      </c>
      <c r="G458" s="169" t="s">
        <v>149</v>
      </c>
      <c r="H458" s="170">
        <v>18.920000000000002</v>
      </c>
      <c r="I458" s="171"/>
      <c r="J458" s="172">
        <f>ROUND(I458*H458,2)</f>
        <v>0</v>
      </c>
      <c r="K458" s="173"/>
      <c r="L458" s="38"/>
      <c r="M458" s="174" t="s">
        <v>1</v>
      </c>
      <c r="N458" s="175" t="s">
        <v>39</v>
      </c>
      <c r="O458" s="76"/>
      <c r="P458" s="176">
        <f>O458*H458</f>
        <v>0</v>
      </c>
      <c r="Q458" s="176">
        <v>0.034639999999999997</v>
      </c>
      <c r="R458" s="176">
        <f>Q458*H458</f>
        <v>0.65538879999999999</v>
      </c>
      <c r="S458" s="176">
        <v>0</v>
      </c>
      <c r="T458" s="177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78" t="s">
        <v>213</v>
      </c>
      <c r="AT458" s="178" t="s">
        <v>140</v>
      </c>
      <c r="AU458" s="178" t="s">
        <v>145</v>
      </c>
      <c r="AY458" s="18" t="s">
        <v>137</v>
      </c>
      <c r="BE458" s="179">
        <f>IF(N458="základní",J458,0)</f>
        <v>0</v>
      </c>
      <c r="BF458" s="179">
        <f>IF(N458="snížená",J458,0)</f>
        <v>0</v>
      </c>
      <c r="BG458" s="179">
        <f>IF(N458="zákl. přenesená",J458,0)</f>
        <v>0</v>
      </c>
      <c r="BH458" s="179">
        <f>IF(N458="sníž. přenesená",J458,0)</f>
        <v>0</v>
      </c>
      <c r="BI458" s="179">
        <f>IF(N458="nulová",J458,0)</f>
        <v>0</v>
      </c>
      <c r="BJ458" s="18" t="s">
        <v>145</v>
      </c>
      <c r="BK458" s="179">
        <f>ROUND(I458*H458,2)</f>
        <v>0</v>
      </c>
      <c r="BL458" s="18" t="s">
        <v>213</v>
      </c>
      <c r="BM458" s="178" t="s">
        <v>1251</v>
      </c>
    </row>
    <row r="459" s="13" customFormat="1">
      <c r="A459" s="13"/>
      <c r="B459" s="180"/>
      <c r="C459" s="13"/>
      <c r="D459" s="181" t="s">
        <v>171</v>
      </c>
      <c r="E459" s="182" t="s">
        <v>1</v>
      </c>
      <c r="F459" s="183" t="s">
        <v>1252</v>
      </c>
      <c r="G459" s="13"/>
      <c r="H459" s="184">
        <v>18.920000000000002</v>
      </c>
      <c r="I459" s="185"/>
      <c r="J459" s="13"/>
      <c r="K459" s="13"/>
      <c r="L459" s="180"/>
      <c r="M459" s="186"/>
      <c r="N459" s="187"/>
      <c r="O459" s="187"/>
      <c r="P459" s="187"/>
      <c r="Q459" s="187"/>
      <c r="R459" s="187"/>
      <c r="S459" s="187"/>
      <c r="T459" s="18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82" t="s">
        <v>171</v>
      </c>
      <c r="AU459" s="182" t="s">
        <v>145</v>
      </c>
      <c r="AV459" s="13" t="s">
        <v>145</v>
      </c>
      <c r="AW459" s="13" t="s">
        <v>30</v>
      </c>
      <c r="AX459" s="13" t="s">
        <v>78</v>
      </c>
      <c r="AY459" s="182" t="s">
        <v>137</v>
      </c>
    </row>
    <row r="460" s="2" customFormat="1" ht="21.75" customHeight="1">
      <c r="A460" s="37"/>
      <c r="B460" s="165"/>
      <c r="C460" s="204" t="s">
        <v>1253</v>
      </c>
      <c r="D460" s="204" t="s">
        <v>360</v>
      </c>
      <c r="E460" s="205" t="s">
        <v>1254</v>
      </c>
      <c r="F460" s="206" t="s">
        <v>1255</v>
      </c>
      <c r="G460" s="207" t="s">
        <v>263</v>
      </c>
      <c r="H460" s="208">
        <v>6</v>
      </c>
      <c r="I460" s="209"/>
      <c r="J460" s="210">
        <f>ROUND(I460*H460,2)</f>
        <v>0</v>
      </c>
      <c r="K460" s="211"/>
      <c r="L460" s="212"/>
      <c r="M460" s="213" t="s">
        <v>1</v>
      </c>
      <c r="N460" s="214" t="s">
        <v>39</v>
      </c>
      <c r="O460" s="76"/>
      <c r="P460" s="176">
        <f>O460*H460</f>
        <v>0</v>
      </c>
      <c r="Q460" s="176">
        <v>0.000185</v>
      </c>
      <c r="R460" s="176">
        <f>Q460*H460</f>
        <v>0.0011099999999999999</v>
      </c>
      <c r="S460" s="176">
        <v>0</v>
      </c>
      <c r="T460" s="177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78" t="s">
        <v>281</v>
      </c>
      <c r="AT460" s="178" t="s">
        <v>360</v>
      </c>
      <c r="AU460" s="178" t="s">
        <v>145</v>
      </c>
      <c r="AY460" s="18" t="s">
        <v>137</v>
      </c>
      <c r="BE460" s="179">
        <f>IF(N460="základní",J460,0)</f>
        <v>0</v>
      </c>
      <c r="BF460" s="179">
        <f>IF(N460="snížená",J460,0)</f>
        <v>0</v>
      </c>
      <c r="BG460" s="179">
        <f>IF(N460="zákl. přenesená",J460,0)</f>
        <v>0</v>
      </c>
      <c r="BH460" s="179">
        <f>IF(N460="sníž. přenesená",J460,0)</f>
        <v>0</v>
      </c>
      <c r="BI460" s="179">
        <f>IF(N460="nulová",J460,0)</f>
        <v>0</v>
      </c>
      <c r="BJ460" s="18" t="s">
        <v>145</v>
      </c>
      <c r="BK460" s="179">
        <f>ROUND(I460*H460,2)</f>
        <v>0</v>
      </c>
      <c r="BL460" s="18" t="s">
        <v>213</v>
      </c>
      <c r="BM460" s="178" t="s">
        <v>1256</v>
      </c>
    </row>
    <row r="461" s="2" customFormat="1" ht="24.15" customHeight="1">
      <c r="A461" s="37"/>
      <c r="B461" s="165"/>
      <c r="C461" s="204" t="s">
        <v>1257</v>
      </c>
      <c r="D461" s="204" t="s">
        <v>360</v>
      </c>
      <c r="E461" s="205" t="s">
        <v>1258</v>
      </c>
      <c r="F461" s="206" t="s">
        <v>1259</v>
      </c>
      <c r="G461" s="207" t="s">
        <v>149</v>
      </c>
      <c r="H461" s="208">
        <v>22</v>
      </c>
      <c r="I461" s="209"/>
      <c r="J461" s="210">
        <f>ROUND(I461*H461,2)</f>
        <v>0</v>
      </c>
      <c r="K461" s="211"/>
      <c r="L461" s="212"/>
      <c r="M461" s="213" t="s">
        <v>1</v>
      </c>
      <c r="N461" s="214" t="s">
        <v>39</v>
      </c>
      <c r="O461" s="76"/>
      <c r="P461" s="176">
        <f>O461*H461</f>
        <v>0</v>
      </c>
      <c r="Q461" s="176">
        <v>0.0118</v>
      </c>
      <c r="R461" s="176">
        <f>Q461*H461</f>
        <v>0.2596</v>
      </c>
      <c r="S461" s="176">
        <v>0</v>
      </c>
      <c r="T461" s="177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78" t="s">
        <v>281</v>
      </c>
      <c r="AT461" s="178" t="s">
        <v>360</v>
      </c>
      <c r="AU461" s="178" t="s">
        <v>145</v>
      </c>
      <c r="AY461" s="18" t="s">
        <v>137</v>
      </c>
      <c r="BE461" s="179">
        <f>IF(N461="základní",J461,0)</f>
        <v>0</v>
      </c>
      <c r="BF461" s="179">
        <f>IF(N461="snížená",J461,0)</f>
        <v>0</v>
      </c>
      <c r="BG461" s="179">
        <f>IF(N461="zákl. přenesená",J461,0)</f>
        <v>0</v>
      </c>
      <c r="BH461" s="179">
        <f>IF(N461="sníž. přenesená",J461,0)</f>
        <v>0</v>
      </c>
      <c r="BI461" s="179">
        <f>IF(N461="nulová",J461,0)</f>
        <v>0</v>
      </c>
      <c r="BJ461" s="18" t="s">
        <v>145</v>
      </c>
      <c r="BK461" s="179">
        <f>ROUND(I461*H461,2)</f>
        <v>0</v>
      </c>
      <c r="BL461" s="18" t="s">
        <v>213</v>
      </c>
      <c r="BM461" s="178" t="s">
        <v>1260</v>
      </c>
    </row>
    <row r="462" s="2" customFormat="1" ht="24.15" customHeight="1">
      <c r="A462" s="37"/>
      <c r="B462" s="165"/>
      <c r="C462" s="166" t="s">
        <v>1261</v>
      </c>
      <c r="D462" s="166" t="s">
        <v>140</v>
      </c>
      <c r="E462" s="167" t="s">
        <v>1262</v>
      </c>
      <c r="F462" s="168" t="s">
        <v>1263</v>
      </c>
      <c r="G462" s="169" t="s">
        <v>149</v>
      </c>
      <c r="H462" s="170">
        <v>18</v>
      </c>
      <c r="I462" s="171"/>
      <c r="J462" s="172">
        <f>ROUND(I462*H462,2)</f>
        <v>0</v>
      </c>
      <c r="K462" s="173"/>
      <c r="L462" s="38"/>
      <c r="M462" s="174" t="s">
        <v>1</v>
      </c>
      <c r="N462" s="175" t="s">
        <v>39</v>
      </c>
      <c r="O462" s="76"/>
      <c r="P462" s="176">
        <f>O462*H462</f>
        <v>0</v>
      </c>
      <c r="Q462" s="176">
        <v>0</v>
      </c>
      <c r="R462" s="176">
        <f>Q462*H462</f>
        <v>0</v>
      </c>
      <c r="S462" s="176">
        <v>0.081500000000000003</v>
      </c>
      <c r="T462" s="177">
        <f>S462*H462</f>
        <v>1.4670000000000001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78" t="s">
        <v>213</v>
      </c>
      <c r="AT462" s="178" t="s">
        <v>140</v>
      </c>
      <c r="AU462" s="178" t="s">
        <v>145</v>
      </c>
      <c r="AY462" s="18" t="s">
        <v>137</v>
      </c>
      <c r="BE462" s="179">
        <f>IF(N462="základní",J462,0)</f>
        <v>0</v>
      </c>
      <c r="BF462" s="179">
        <f>IF(N462="snížená",J462,0)</f>
        <v>0</v>
      </c>
      <c r="BG462" s="179">
        <f>IF(N462="zákl. přenesená",J462,0)</f>
        <v>0</v>
      </c>
      <c r="BH462" s="179">
        <f>IF(N462="sníž. přenesená",J462,0)</f>
        <v>0</v>
      </c>
      <c r="BI462" s="179">
        <f>IF(N462="nulová",J462,0)</f>
        <v>0</v>
      </c>
      <c r="BJ462" s="18" t="s">
        <v>145</v>
      </c>
      <c r="BK462" s="179">
        <f>ROUND(I462*H462,2)</f>
        <v>0</v>
      </c>
      <c r="BL462" s="18" t="s">
        <v>213</v>
      </c>
      <c r="BM462" s="178" t="s">
        <v>1264</v>
      </c>
    </row>
    <row r="463" s="2" customFormat="1" ht="24.15" customHeight="1">
      <c r="A463" s="37"/>
      <c r="B463" s="165"/>
      <c r="C463" s="166" t="s">
        <v>1265</v>
      </c>
      <c r="D463" s="166" t="s">
        <v>140</v>
      </c>
      <c r="E463" s="167" t="s">
        <v>1266</v>
      </c>
      <c r="F463" s="168" t="s">
        <v>1267</v>
      </c>
      <c r="G463" s="169" t="s">
        <v>149</v>
      </c>
      <c r="H463" s="170">
        <v>18.920000000000002</v>
      </c>
      <c r="I463" s="171"/>
      <c r="J463" s="172">
        <f>ROUND(I463*H463,2)</f>
        <v>0</v>
      </c>
      <c r="K463" s="173"/>
      <c r="L463" s="38"/>
      <c r="M463" s="174" t="s">
        <v>1</v>
      </c>
      <c r="N463" s="175" t="s">
        <v>39</v>
      </c>
      <c r="O463" s="76"/>
      <c r="P463" s="176">
        <f>O463*H463</f>
        <v>0</v>
      </c>
      <c r="Q463" s="176">
        <v>0</v>
      </c>
      <c r="R463" s="176">
        <f>Q463*H463</f>
        <v>0</v>
      </c>
      <c r="S463" s="176">
        <v>0</v>
      </c>
      <c r="T463" s="177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78" t="s">
        <v>213</v>
      </c>
      <c r="AT463" s="178" t="s">
        <v>140</v>
      </c>
      <c r="AU463" s="178" t="s">
        <v>145</v>
      </c>
      <c r="AY463" s="18" t="s">
        <v>137</v>
      </c>
      <c r="BE463" s="179">
        <f>IF(N463="základní",J463,0)</f>
        <v>0</v>
      </c>
      <c r="BF463" s="179">
        <f>IF(N463="snížená",J463,0)</f>
        <v>0</v>
      </c>
      <c r="BG463" s="179">
        <f>IF(N463="zákl. přenesená",J463,0)</f>
        <v>0</v>
      </c>
      <c r="BH463" s="179">
        <f>IF(N463="sníž. přenesená",J463,0)</f>
        <v>0</v>
      </c>
      <c r="BI463" s="179">
        <f>IF(N463="nulová",J463,0)</f>
        <v>0</v>
      </c>
      <c r="BJ463" s="18" t="s">
        <v>145</v>
      </c>
      <c r="BK463" s="179">
        <f>ROUND(I463*H463,2)</f>
        <v>0</v>
      </c>
      <c r="BL463" s="18" t="s">
        <v>213</v>
      </c>
      <c r="BM463" s="178" t="s">
        <v>1268</v>
      </c>
    </row>
    <row r="464" s="2" customFormat="1" ht="24.15" customHeight="1">
      <c r="A464" s="37"/>
      <c r="B464" s="165"/>
      <c r="C464" s="166" t="s">
        <v>1269</v>
      </c>
      <c r="D464" s="166" t="s">
        <v>140</v>
      </c>
      <c r="E464" s="167" t="s">
        <v>1270</v>
      </c>
      <c r="F464" s="168" t="s">
        <v>1271</v>
      </c>
      <c r="G464" s="169" t="s">
        <v>149</v>
      </c>
      <c r="H464" s="170">
        <v>18.920000000000002</v>
      </c>
      <c r="I464" s="171"/>
      <c r="J464" s="172">
        <f>ROUND(I464*H464,2)</f>
        <v>0</v>
      </c>
      <c r="K464" s="173"/>
      <c r="L464" s="38"/>
      <c r="M464" s="174" t="s">
        <v>1</v>
      </c>
      <c r="N464" s="175" t="s">
        <v>39</v>
      </c>
      <c r="O464" s="76"/>
      <c r="P464" s="176">
        <f>O464*H464</f>
        <v>0</v>
      </c>
      <c r="Q464" s="176">
        <v>0.0080000000000000002</v>
      </c>
      <c r="R464" s="176">
        <f>Q464*H464</f>
        <v>0.15136000000000002</v>
      </c>
      <c r="S464" s="176">
        <v>0</v>
      </c>
      <c r="T464" s="177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78" t="s">
        <v>213</v>
      </c>
      <c r="AT464" s="178" t="s">
        <v>140</v>
      </c>
      <c r="AU464" s="178" t="s">
        <v>145</v>
      </c>
      <c r="AY464" s="18" t="s">
        <v>137</v>
      </c>
      <c r="BE464" s="179">
        <f>IF(N464="základní",J464,0)</f>
        <v>0</v>
      </c>
      <c r="BF464" s="179">
        <f>IF(N464="snížená",J464,0)</f>
        <v>0</v>
      </c>
      <c r="BG464" s="179">
        <f>IF(N464="zákl. přenesená",J464,0)</f>
        <v>0</v>
      </c>
      <c r="BH464" s="179">
        <f>IF(N464="sníž. přenesená",J464,0)</f>
        <v>0</v>
      </c>
      <c r="BI464" s="179">
        <f>IF(N464="nulová",J464,0)</f>
        <v>0</v>
      </c>
      <c r="BJ464" s="18" t="s">
        <v>145</v>
      </c>
      <c r="BK464" s="179">
        <f>ROUND(I464*H464,2)</f>
        <v>0</v>
      </c>
      <c r="BL464" s="18" t="s">
        <v>213</v>
      </c>
      <c r="BM464" s="178" t="s">
        <v>1272</v>
      </c>
    </row>
    <row r="465" s="2" customFormat="1" ht="24.15" customHeight="1">
      <c r="A465" s="37"/>
      <c r="B465" s="165"/>
      <c r="C465" s="166" t="s">
        <v>1273</v>
      </c>
      <c r="D465" s="166" t="s">
        <v>140</v>
      </c>
      <c r="E465" s="167" t="s">
        <v>1274</v>
      </c>
      <c r="F465" s="168" t="s">
        <v>1275</v>
      </c>
      <c r="G465" s="169" t="s">
        <v>389</v>
      </c>
      <c r="H465" s="215"/>
      <c r="I465" s="171"/>
      <c r="J465" s="172">
        <f>ROUND(I465*H465,2)</f>
        <v>0</v>
      </c>
      <c r="K465" s="173"/>
      <c r="L465" s="38"/>
      <c r="M465" s="174" t="s">
        <v>1</v>
      </c>
      <c r="N465" s="175" t="s">
        <v>39</v>
      </c>
      <c r="O465" s="76"/>
      <c r="P465" s="176">
        <f>O465*H465</f>
        <v>0</v>
      </c>
      <c r="Q465" s="176">
        <v>0</v>
      </c>
      <c r="R465" s="176">
        <f>Q465*H465</f>
        <v>0</v>
      </c>
      <c r="S465" s="176">
        <v>0</v>
      </c>
      <c r="T465" s="177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78" t="s">
        <v>213</v>
      </c>
      <c r="AT465" s="178" t="s">
        <v>140</v>
      </c>
      <c r="AU465" s="178" t="s">
        <v>145</v>
      </c>
      <c r="AY465" s="18" t="s">
        <v>137</v>
      </c>
      <c r="BE465" s="179">
        <f>IF(N465="základní",J465,0)</f>
        <v>0</v>
      </c>
      <c r="BF465" s="179">
        <f>IF(N465="snížená",J465,0)</f>
        <v>0</v>
      </c>
      <c r="BG465" s="179">
        <f>IF(N465="zákl. přenesená",J465,0)</f>
        <v>0</v>
      </c>
      <c r="BH465" s="179">
        <f>IF(N465="sníž. přenesená",J465,0)</f>
        <v>0</v>
      </c>
      <c r="BI465" s="179">
        <f>IF(N465="nulová",J465,0)</f>
        <v>0</v>
      </c>
      <c r="BJ465" s="18" t="s">
        <v>145</v>
      </c>
      <c r="BK465" s="179">
        <f>ROUND(I465*H465,2)</f>
        <v>0</v>
      </c>
      <c r="BL465" s="18" t="s">
        <v>213</v>
      </c>
      <c r="BM465" s="178" t="s">
        <v>1276</v>
      </c>
    </row>
    <row r="466" s="12" customFormat="1" ht="22.8" customHeight="1">
      <c r="A466" s="12"/>
      <c r="B466" s="152"/>
      <c r="C466" s="12"/>
      <c r="D466" s="153" t="s">
        <v>72</v>
      </c>
      <c r="E466" s="163" t="s">
        <v>1277</v>
      </c>
      <c r="F466" s="163" t="s">
        <v>1278</v>
      </c>
      <c r="G466" s="12"/>
      <c r="H466" s="12"/>
      <c r="I466" s="155"/>
      <c r="J466" s="164">
        <f>BK466</f>
        <v>0</v>
      </c>
      <c r="K466" s="12"/>
      <c r="L466" s="152"/>
      <c r="M466" s="157"/>
      <c r="N466" s="158"/>
      <c r="O466" s="158"/>
      <c r="P466" s="159">
        <f>SUM(P467:P481)</f>
        <v>0</v>
      </c>
      <c r="Q466" s="158"/>
      <c r="R466" s="159">
        <f>SUM(R467:R481)</f>
        <v>0.021490039999999998</v>
      </c>
      <c r="S466" s="158"/>
      <c r="T466" s="160">
        <f>SUM(T467:T481)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153" t="s">
        <v>145</v>
      </c>
      <c r="AT466" s="161" t="s">
        <v>72</v>
      </c>
      <c r="AU466" s="161" t="s">
        <v>78</v>
      </c>
      <c r="AY466" s="153" t="s">
        <v>137</v>
      </c>
      <c r="BK466" s="162">
        <f>SUM(BK467:BK481)</f>
        <v>0</v>
      </c>
    </row>
    <row r="467" s="2" customFormat="1" ht="33" customHeight="1">
      <c r="A467" s="37"/>
      <c r="B467" s="165"/>
      <c r="C467" s="166" t="s">
        <v>1279</v>
      </c>
      <c r="D467" s="166" t="s">
        <v>140</v>
      </c>
      <c r="E467" s="167" t="s">
        <v>1280</v>
      </c>
      <c r="F467" s="168" t="s">
        <v>1281</v>
      </c>
      <c r="G467" s="169" t="s">
        <v>149</v>
      </c>
      <c r="H467" s="170">
        <v>8.4000000000000004</v>
      </c>
      <c r="I467" s="171"/>
      <c r="J467" s="172">
        <f>ROUND(I467*H467,2)</f>
        <v>0</v>
      </c>
      <c r="K467" s="173"/>
      <c r="L467" s="38"/>
      <c r="M467" s="174" t="s">
        <v>1</v>
      </c>
      <c r="N467" s="175" t="s">
        <v>39</v>
      </c>
      <c r="O467" s="76"/>
      <c r="P467" s="176">
        <f>O467*H467</f>
        <v>0</v>
      </c>
      <c r="Q467" s="176">
        <v>0.0010499999999999999</v>
      </c>
      <c r="R467" s="176">
        <f>Q467*H467</f>
        <v>0.0088199999999999997</v>
      </c>
      <c r="S467" s="176">
        <v>0</v>
      </c>
      <c r="T467" s="177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78" t="s">
        <v>213</v>
      </c>
      <c r="AT467" s="178" t="s">
        <v>140</v>
      </c>
      <c r="AU467" s="178" t="s">
        <v>145</v>
      </c>
      <c r="AY467" s="18" t="s">
        <v>137</v>
      </c>
      <c r="BE467" s="179">
        <f>IF(N467="základní",J467,0)</f>
        <v>0</v>
      </c>
      <c r="BF467" s="179">
        <f>IF(N467="snížená",J467,0)</f>
        <v>0</v>
      </c>
      <c r="BG467" s="179">
        <f>IF(N467="zákl. přenesená",J467,0)</f>
        <v>0</v>
      </c>
      <c r="BH467" s="179">
        <f>IF(N467="sníž. přenesená",J467,0)</f>
        <v>0</v>
      </c>
      <c r="BI467" s="179">
        <f>IF(N467="nulová",J467,0)</f>
        <v>0</v>
      </c>
      <c r="BJ467" s="18" t="s">
        <v>145</v>
      </c>
      <c r="BK467" s="179">
        <f>ROUND(I467*H467,2)</f>
        <v>0</v>
      </c>
      <c r="BL467" s="18" t="s">
        <v>213</v>
      </c>
      <c r="BM467" s="178" t="s">
        <v>1282</v>
      </c>
    </row>
    <row r="468" s="2" customFormat="1" ht="16.5" customHeight="1">
      <c r="A468" s="37"/>
      <c r="B468" s="165"/>
      <c r="C468" s="166" t="s">
        <v>1283</v>
      </c>
      <c r="D468" s="166" t="s">
        <v>140</v>
      </c>
      <c r="E468" s="167" t="s">
        <v>1284</v>
      </c>
      <c r="F468" s="168" t="s">
        <v>1285</v>
      </c>
      <c r="G468" s="169" t="s">
        <v>149</v>
      </c>
      <c r="H468" s="170">
        <v>4</v>
      </c>
      <c r="I468" s="171"/>
      <c r="J468" s="172">
        <f>ROUND(I468*H468,2)</f>
        <v>0</v>
      </c>
      <c r="K468" s="173"/>
      <c r="L468" s="38"/>
      <c r="M468" s="174" t="s">
        <v>1</v>
      </c>
      <c r="N468" s="175" t="s">
        <v>39</v>
      </c>
      <c r="O468" s="76"/>
      <c r="P468" s="176">
        <f>O468*H468</f>
        <v>0</v>
      </c>
      <c r="Q468" s="176">
        <v>0.00029999999999999997</v>
      </c>
      <c r="R468" s="176">
        <f>Q468*H468</f>
        <v>0.0011999999999999999</v>
      </c>
      <c r="S468" s="176">
        <v>0</v>
      </c>
      <c r="T468" s="177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78" t="s">
        <v>213</v>
      </c>
      <c r="AT468" s="178" t="s">
        <v>140</v>
      </c>
      <c r="AU468" s="178" t="s">
        <v>145</v>
      </c>
      <c r="AY468" s="18" t="s">
        <v>137</v>
      </c>
      <c r="BE468" s="179">
        <f>IF(N468="základní",J468,0)</f>
        <v>0</v>
      </c>
      <c r="BF468" s="179">
        <f>IF(N468="snížená",J468,0)</f>
        <v>0</v>
      </c>
      <c r="BG468" s="179">
        <f>IF(N468="zákl. přenesená",J468,0)</f>
        <v>0</v>
      </c>
      <c r="BH468" s="179">
        <f>IF(N468="sníž. přenesená",J468,0)</f>
        <v>0</v>
      </c>
      <c r="BI468" s="179">
        <f>IF(N468="nulová",J468,0)</f>
        <v>0</v>
      </c>
      <c r="BJ468" s="18" t="s">
        <v>145</v>
      </c>
      <c r="BK468" s="179">
        <f>ROUND(I468*H468,2)</f>
        <v>0</v>
      </c>
      <c r="BL468" s="18" t="s">
        <v>213</v>
      </c>
      <c r="BM468" s="178" t="s">
        <v>1286</v>
      </c>
    </row>
    <row r="469" s="2" customFormat="1" ht="24.15" customHeight="1">
      <c r="A469" s="37"/>
      <c r="B469" s="165"/>
      <c r="C469" s="166" t="s">
        <v>1287</v>
      </c>
      <c r="D469" s="166" t="s">
        <v>140</v>
      </c>
      <c r="E469" s="167" t="s">
        <v>1288</v>
      </c>
      <c r="F469" s="168" t="s">
        <v>1289</v>
      </c>
      <c r="G469" s="169" t="s">
        <v>149</v>
      </c>
      <c r="H469" s="170">
        <v>4</v>
      </c>
      <c r="I469" s="171"/>
      <c r="J469" s="172">
        <f>ROUND(I469*H469,2)</f>
        <v>0</v>
      </c>
      <c r="K469" s="173"/>
      <c r="L469" s="38"/>
      <c r="M469" s="174" t="s">
        <v>1</v>
      </c>
      <c r="N469" s="175" t="s">
        <v>39</v>
      </c>
      <c r="O469" s="76"/>
      <c r="P469" s="176">
        <f>O469*H469</f>
        <v>0</v>
      </c>
      <c r="Q469" s="176">
        <v>6.7000000000000002E-05</v>
      </c>
      <c r="R469" s="176">
        <f>Q469*H469</f>
        <v>0.00026800000000000001</v>
      </c>
      <c r="S469" s="176">
        <v>0</v>
      </c>
      <c r="T469" s="177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78" t="s">
        <v>213</v>
      </c>
      <c r="AT469" s="178" t="s">
        <v>140</v>
      </c>
      <c r="AU469" s="178" t="s">
        <v>145</v>
      </c>
      <c r="AY469" s="18" t="s">
        <v>137</v>
      </c>
      <c r="BE469" s="179">
        <f>IF(N469="základní",J469,0)</f>
        <v>0</v>
      </c>
      <c r="BF469" s="179">
        <f>IF(N469="snížená",J469,0)</f>
        <v>0</v>
      </c>
      <c r="BG469" s="179">
        <f>IF(N469="zákl. přenesená",J469,0)</f>
        <v>0</v>
      </c>
      <c r="BH469" s="179">
        <f>IF(N469="sníž. přenesená",J469,0)</f>
        <v>0</v>
      </c>
      <c r="BI469" s="179">
        <f>IF(N469="nulová",J469,0)</f>
        <v>0</v>
      </c>
      <c r="BJ469" s="18" t="s">
        <v>145</v>
      </c>
      <c r="BK469" s="179">
        <f>ROUND(I469*H469,2)</f>
        <v>0</v>
      </c>
      <c r="BL469" s="18" t="s">
        <v>213</v>
      </c>
      <c r="BM469" s="178" t="s">
        <v>1290</v>
      </c>
    </row>
    <row r="470" s="2" customFormat="1" ht="24.15" customHeight="1">
      <c r="A470" s="37"/>
      <c r="B470" s="165"/>
      <c r="C470" s="166" t="s">
        <v>1291</v>
      </c>
      <c r="D470" s="166" t="s">
        <v>140</v>
      </c>
      <c r="E470" s="167" t="s">
        <v>1292</v>
      </c>
      <c r="F470" s="168" t="s">
        <v>1293</v>
      </c>
      <c r="G470" s="169" t="s">
        <v>149</v>
      </c>
      <c r="H470" s="170">
        <v>2</v>
      </c>
      <c r="I470" s="171"/>
      <c r="J470" s="172">
        <f>ROUND(I470*H470,2)</f>
        <v>0</v>
      </c>
      <c r="K470" s="173"/>
      <c r="L470" s="38"/>
      <c r="M470" s="174" t="s">
        <v>1</v>
      </c>
      <c r="N470" s="175" t="s">
        <v>39</v>
      </c>
      <c r="O470" s="76"/>
      <c r="P470" s="176">
        <f>O470*H470</f>
        <v>0</v>
      </c>
      <c r="Q470" s="176">
        <v>2.7270000000000001E-05</v>
      </c>
      <c r="R470" s="176">
        <f>Q470*H470</f>
        <v>5.4540000000000003E-05</v>
      </c>
      <c r="S470" s="176">
        <v>0</v>
      </c>
      <c r="T470" s="177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78" t="s">
        <v>213</v>
      </c>
      <c r="AT470" s="178" t="s">
        <v>140</v>
      </c>
      <c r="AU470" s="178" t="s">
        <v>145</v>
      </c>
      <c r="AY470" s="18" t="s">
        <v>137</v>
      </c>
      <c r="BE470" s="179">
        <f>IF(N470="základní",J470,0)</f>
        <v>0</v>
      </c>
      <c r="BF470" s="179">
        <f>IF(N470="snížená",J470,0)</f>
        <v>0</v>
      </c>
      <c r="BG470" s="179">
        <f>IF(N470="zákl. přenesená",J470,0)</f>
        <v>0</v>
      </c>
      <c r="BH470" s="179">
        <f>IF(N470="sníž. přenesená",J470,0)</f>
        <v>0</v>
      </c>
      <c r="BI470" s="179">
        <f>IF(N470="nulová",J470,0)</f>
        <v>0</v>
      </c>
      <c r="BJ470" s="18" t="s">
        <v>145</v>
      </c>
      <c r="BK470" s="179">
        <f>ROUND(I470*H470,2)</f>
        <v>0</v>
      </c>
      <c r="BL470" s="18" t="s">
        <v>213</v>
      </c>
      <c r="BM470" s="178" t="s">
        <v>1294</v>
      </c>
    </row>
    <row r="471" s="2" customFormat="1" ht="24.15" customHeight="1">
      <c r="A471" s="37"/>
      <c r="B471" s="165"/>
      <c r="C471" s="166" t="s">
        <v>1295</v>
      </c>
      <c r="D471" s="166" t="s">
        <v>140</v>
      </c>
      <c r="E471" s="167" t="s">
        <v>1296</v>
      </c>
      <c r="F471" s="168" t="s">
        <v>1297</v>
      </c>
      <c r="G471" s="169" t="s">
        <v>149</v>
      </c>
      <c r="H471" s="170">
        <v>2</v>
      </c>
      <c r="I471" s="171"/>
      <c r="J471" s="172">
        <f>ROUND(I471*H471,2)</f>
        <v>0</v>
      </c>
      <c r="K471" s="173"/>
      <c r="L471" s="38"/>
      <c r="M471" s="174" t="s">
        <v>1</v>
      </c>
      <c r="N471" s="175" t="s">
        <v>39</v>
      </c>
      <c r="O471" s="76"/>
      <c r="P471" s="176">
        <f>O471*H471</f>
        <v>0</v>
      </c>
      <c r="Q471" s="176">
        <v>0.00014375</v>
      </c>
      <c r="R471" s="176">
        <f>Q471*H471</f>
        <v>0.0002875</v>
      </c>
      <c r="S471" s="176">
        <v>0</v>
      </c>
      <c r="T471" s="177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78" t="s">
        <v>213</v>
      </c>
      <c r="AT471" s="178" t="s">
        <v>140</v>
      </c>
      <c r="AU471" s="178" t="s">
        <v>145</v>
      </c>
      <c r="AY471" s="18" t="s">
        <v>137</v>
      </c>
      <c r="BE471" s="179">
        <f>IF(N471="základní",J471,0)</f>
        <v>0</v>
      </c>
      <c r="BF471" s="179">
        <f>IF(N471="snížená",J471,0)</f>
        <v>0</v>
      </c>
      <c r="BG471" s="179">
        <f>IF(N471="zákl. přenesená",J471,0)</f>
        <v>0</v>
      </c>
      <c r="BH471" s="179">
        <f>IF(N471="sníž. přenesená",J471,0)</f>
        <v>0</v>
      </c>
      <c r="BI471" s="179">
        <f>IF(N471="nulová",J471,0)</f>
        <v>0</v>
      </c>
      <c r="BJ471" s="18" t="s">
        <v>145</v>
      </c>
      <c r="BK471" s="179">
        <f>ROUND(I471*H471,2)</f>
        <v>0</v>
      </c>
      <c r="BL471" s="18" t="s">
        <v>213</v>
      </c>
      <c r="BM471" s="178" t="s">
        <v>1298</v>
      </c>
    </row>
    <row r="472" s="2" customFormat="1" ht="24.15" customHeight="1">
      <c r="A472" s="37"/>
      <c r="B472" s="165"/>
      <c r="C472" s="166" t="s">
        <v>1299</v>
      </c>
      <c r="D472" s="166" t="s">
        <v>140</v>
      </c>
      <c r="E472" s="167" t="s">
        <v>1300</v>
      </c>
      <c r="F472" s="168" t="s">
        <v>1301</v>
      </c>
      <c r="G472" s="169" t="s">
        <v>149</v>
      </c>
      <c r="H472" s="170">
        <v>14</v>
      </c>
      <c r="I472" s="171"/>
      <c r="J472" s="172">
        <f>ROUND(I472*H472,2)</f>
        <v>0</v>
      </c>
      <c r="K472" s="173"/>
      <c r="L472" s="38"/>
      <c r="M472" s="174" t="s">
        <v>1</v>
      </c>
      <c r="N472" s="175" t="s">
        <v>39</v>
      </c>
      <c r="O472" s="76"/>
      <c r="P472" s="176">
        <f>O472*H472</f>
        <v>0</v>
      </c>
      <c r="Q472" s="176">
        <v>9.0000000000000006E-05</v>
      </c>
      <c r="R472" s="176">
        <f>Q472*H472</f>
        <v>0.0012600000000000001</v>
      </c>
      <c r="S472" s="176">
        <v>0</v>
      </c>
      <c r="T472" s="177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78" t="s">
        <v>213</v>
      </c>
      <c r="AT472" s="178" t="s">
        <v>140</v>
      </c>
      <c r="AU472" s="178" t="s">
        <v>145</v>
      </c>
      <c r="AY472" s="18" t="s">
        <v>137</v>
      </c>
      <c r="BE472" s="179">
        <f>IF(N472="základní",J472,0)</f>
        <v>0</v>
      </c>
      <c r="BF472" s="179">
        <f>IF(N472="snížená",J472,0)</f>
        <v>0</v>
      </c>
      <c r="BG472" s="179">
        <f>IF(N472="zákl. přenesená",J472,0)</f>
        <v>0</v>
      </c>
      <c r="BH472" s="179">
        <f>IF(N472="sníž. přenesená",J472,0)</f>
        <v>0</v>
      </c>
      <c r="BI472" s="179">
        <f>IF(N472="nulová",J472,0)</f>
        <v>0</v>
      </c>
      <c r="BJ472" s="18" t="s">
        <v>145</v>
      </c>
      <c r="BK472" s="179">
        <f>ROUND(I472*H472,2)</f>
        <v>0</v>
      </c>
      <c r="BL472" s="18" t="s">
        <v>213</v>
      </c>
      <c r="BM472" s="178" t="s">
        <v>1302</v>
      </c>
    </row>
    <row r="473" s="2" customFormat="1" ht="24.15" customHeight="1">
      <c r="A473" s="37"/>
      <c r="B473" s="165"/>
      <c r="C473" s="166" t="s">
        <v>1303</v>
      </c>
      <c r="D473" s="166" t="s">
        <v>140</v>
      </c>
      <c r="E473" s="167" t="s">
        <v>1304</v>
      </c>
      <c r="F473" s="168" t="s">
        <v>1305</v>
      </c>
      <c r="G473" s="169" t="s">
        <v>149</v>
      </c>
      <c r="H473" s="170">
        <v>6</v>
      </c>
      <c r="I473" s="171"/>
      <c r="J473" s="172">
        <f>ROUND(I473*H473,2)</f>
        <v>0</v>
      </c>
      <c r="K473" s="173"/>
      <c r="L473" s="38"/>
      <c r="M473" s="174" t="s">
        <v>1</v>
      </c>
      <c r="N473" s="175" t="s">
        <v>39</v>
      </c>
      <c r="O473" s="76"/>
      <c r="P473" s="176">
        <f>O473*H473</f>
        <v>0</v>
      </c>
      <c r="Q473" s="176">
        <v>0</v>
      </c>
      <c r="R473" s="176">
        <f>Q473*H473</f>
        <v>0</v>
      </c>
      <c r="S473" s="176">
        <v>0</v>
      </c>
      <c r="T473" s="177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78" t="s">
        <v>213</v>
      </c>
      <c r="AT473" s="178" t="s">
        <v>140</v>
      </c>
      <c r="AU473" s="178" t="s">
        <v>145</v>
      </c>
      <c r="AY473" s="18" t="s">
        <v>137</v>
      </c>
      <c r="BE473" s="179">
        <f>IF(N473="základní",J473,0)</f>
        <v>0</v>
      </c>
      <c r="BF473" s="179">
        <f>IF(N473="snížená",J473,0)</f>
        <v>0</v>
      </c>
      <c r="BG473" s="179">
        <f>IF(N473="zákl. přenesená",J473,0)</f>
        <v>0</v>
      </c>
      <c r="BH473" s="179">
        <f>IF(N473="sníž. přenesená",J473,0)</f>
        <v>0</v>
      </c>
      <c r="BI473" s="179">
        <f>IF(N473="nulová",J473,0)</f>
        <v>0</v>
      </c>
      <c r="BJ473" s="18" t="s">
        <v>145</v>
      </c>
      <c r="BK473" s="179">
        <f>ROUND(I473*H473,2)</f>
        <v>0</v>
      </c>
      <c r="BL473" s="18" t="s">
        <v>213</v>
      </c>
      <c r="BM473" s="178" t="s">
        <v>1306</v>
      </c>
    </row>
    <row r="474" s="2" customFormat="1" ht="24.15" customHeight="1">
      <c r="A474" s="37"/>
      <c r="B474" s="165"/>
      <c r="C474" s="166" t="s">
        <v>1307</v>
      </c>
      <c r="D474" s="166" t="s">
        <v>140</v>
      </c>
      <c r="E474" s="167" t="s">
        <v>1308</v>
      </c>
      <c r="F474" s="168" t="s">
        <v>1309</v>
      </c>
      <c r="G474" s="169" t="s">
        <v>149</v>
      </c>
      <c r="H474" s="170">
        <v>14</v>
      </c>
      <c r="I474" s="171"/>
      <c r="J474" s="172">
        <f>ROUND(I474*H474,2)</f>
        <v>0</v>
      </c>
      <c r="K474" s="173"/>
      <c r="L474" s="38"/>
      <c r="M474" s="174" t="s">
        <v>1</v>
      </c>
      <c r="N474" s="175" t="s">
        <v>39</v>
      </c>
      <c r="O474" s="76"/>
      <c r="P474" s="176">
        <f>O474*H474</f>
        <v>0</v>
      </c>
      <c r="Q474" s="176">
        <v>0</v>
      </c>
      <c r="R474" s="176">
        <f>Q474*H474</f>
        <v>0</v>
      </c>
      <c r="S474" s="176">
        <v>0</v>
      </c>
      <c r="T474" s="177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78" t="s">
        <v>213</v>
      </c>
      <c r="AT474" s="178" t="s">
        <v>140</v>
      </c>
      <c r="AU474" s="178" t="s">
        <v>145</v>
      </c>
      <c r="AY474" s="18" t="s">
        <v>137</v>
      </c>
      <c r="BE474" s="179">
        <f>IF(N474="základní",J474,0)</f>
        <v>0</v>
      </c>
      <c r="BF474" s="179">
        <f>IF(N474="snížená",J474,0)</f>
        <v>0</v>
      </c>
      <c r="BG474" s="179">
        <f>IF(N474="zákl. přenesená",J474,0)</f>
        <v>0</v>
      </c>
      <c r="BH474" s="179">
        <f>IF(N474="sníž. přenesená",J474,0)</f>
        <v>0</v>
      </c>
      <c r="BI474" s="179">
        <f>IF(N474="nulová",J474,0)</f>
        <v>0</v>
      </c>
      <c r="BJ474" s="18" t="s">
        <v>145</v>
      </c>
      <c r="BK474" s="179">
        <f>ROUND(I474*H474,2)</f>
        <v>0</v>
      </c>
      <c r="BL474" s="18" t="s">
        <v>213</v>
      </c>
      <c r="BM474" s="178" t="s">
        <v>1310</v>
      </c>
    </row>
    <row r="475" s="2" customFormat="1" ht="24.15" customHeight="1">
      <c r="A475" s="37"/>
      <c r="B475" s="165"/>
      <c r="C475" s="166" t="s">
        <v>1311</v>
      </c>
      <c r="D475" s="166" t="s">
        <v>140</v>
      </c>
      <c r="E475" s="167" t="s">
        <v>1312</v>
      </c>
      <c r="F475" s="168" t="s">
        <v>1313</v>
      </c>
      <c r="G475" s="169" t="s">
        <v>143</v>
      </c>
      <c r="H475" s="170">
        <v>14</v>
      </c>
      <c r="I475" s="171"/>
      <c r="J475" s="172">
        <f>ROUND(I475*H475,2)</f>
        <v>0</v>
      </c>
      <c r="K475" s="173"/>
      <c r="L475" s="38"/>
      <c r="M475" s="174" t="s">
        <v>1</v>
      </c>
      <c r="N475" s="175" t="s">
        <v>39</v>
      </c>
      <c r="O475" s="76"/>
      <c r="P475" s="176">
        <f>O475*H475</f>
        <v>0</v>
      </c>
      <c r="Q475" s="176">
        <v>2.0000000000000002E-05</v>
      </c>
      <c r="R475" s="176">
        <f>Q475*H475</f>
        <v>0.00028000000000000003</v>
      </c>
      <c r="S475" s="176">
        <v>0</v>
      </c>
      <c r="T475" s="177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78" t="s">
        <v>213</v>
      </c>
      <c r="AT475" s="178" t="s">
        <v>140</v>
      </c>
      <c r="AU475" s="178" t="s">
        <v>145</v>
      </c>
      <c r="AY475" s="18" t="s">
        <v>137</v>
      </c>
      <c r="BE475" s="179">
        <f>IF(N475="základní",J475,0)</f>
        <v>0</v>
      </c>
      <c r="BF475" s="179">
        <f>IF(N475="snížená",J475,0)</f>
        <v>0</v>
      </c>
      <c r="BG475" s="179">
        <f>IF(N475="zákl. přenesená",J475,0)</f>
        <v>0</v>
      </c>
      <c r="BH475" s="179">
        <f>IF(N475="sníž. přenesená",J475,0)</f>
        <v>0</v>
      </c>
      <c r="BI475" s="179">
        <f>IF(N475="nulová",J475,0)</f>
        <v>0</v>
      </c>
      <c r="BJ475" s="18" t="s">
        <v>145</v>
      </c>
      <c r="BK475" s="179">
        <f>ROUND(I475*H475,2)</f>
        <v>0</v>
      </c>
      <c r="BL475" s="18" t="s">
        <v>213</v>
      </c>
      <c r="BM475" s="178" t="s">
        <v>1314</v>
      </c>
    </row>
    <row r="476" s="2" customFormat="1" ht="24.15" customHeight="1">
      <c r="A476" s="37"/>
      <c r="B476" s="165"/>
      <c r="C476" s="166" t="s">
        <v>1315</v>
      </c>
      <c r="D476" s="166" t="s">
        <v>140</v>
      </c>
      <c r="E476" s="167" t="s">
        <v>1316</v>
      </c>
      <c r="F476" s="168" t="s">
        <v>1317</v>
      </c>
      <c r="G476" s="169" t="s">
        <v>149</v>
      </c>
      <c r="H476" s="170">
        <v>14</v>
      </c>
      <c r="I476" s="171"/>
      <c r="J476" s="172">
        <f>ROUND(I476*H476,2)</f>
        <v>0</v>
      </c>
      <c r="K476" s="173"/>
      <c r="L476" s="38"/>
      <c r="M476" s="174" t="s">
        <v>1</v>
      </c>
      <c r="N476" s="175" t="s">
        <v>39</v>
      </c>
      <c r="O476" s="76"/>
      <c r="P476" s="176">
        <f>O476*H476</f>
        <v>0</v>
      </c>
      <c r="Q476" s="176">
        <v>0.00016000000000000001</v>
      </c>
      <c r="R476" s="176">
        <f>Q476*H476</f>
        <v>0.0022400000000000002</v>
      </c>
      <c r="S476" s="176">
        <v>0</v>
      </c>
      <c r="T476" s="177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78" t="s">
        <v>213</v>
      </c>
      <c r="AT476" s="178" t="s">
        <v>140</v>
      </c>
      <c r="AU476" s="178" t="s">
        <v>145</v>
      </c>
      <c r="AY476" s="18" t="s">
        <v>137</v>
      </c>
      <c r="BE476" s="179">
        <f>IF(N476="základní",J476,0)</f>
        <v>0</v>
      </c>
      <c r="BF476" s="179">
        <f>IF(N476="snížená",J476,0)</f>
        <v>0</v>
      </c>
      <c r="BG476" s="179">
        <f>IF(N476="zákl. přenesená",J476,0)</f>
        <v>0</v>
      </c>
      <c r="BH476" s="179">
        <f>IF(N476="sníž. přenesená",J476,0)</f>
        <v>0</v>
      </c>
      <c r="BI476" s="179">
        <f>IF(N476="nulová",J476,0)</f>
        <v>0</v>
      </c>
      <c r="BJ476" s="18" t="s">
        <v>145</v>
      </c>
      <c r="BK476" s="179">
        <f>ROUND(I476*H476,2)</f>
        <v>0</v>
      </c>
      <c r="BL476" s="18" t="s">
        <v>213</v>
      </c>
      <c r="BM476" s="178" t="s">
        <v>1318</v>
      </c>
    </row>
    <row r="477" s="2" customFormat="1" ht="24.15" customHeight="1">
      <c r="A477" s="37"/>
      <c r="B477" s="165"/>
      <c r="C477" s="166" t="s">
        <v>1319</v>
      </c>
      <c r="D477" s="166" t="s">
        <v>140</v>
      </c>
      <c r="E477" s="167" t="s">
        <v>1320</v>
      </c>
      <c r="F477" s="168" t="s">
        <v>1321</v>
      </c>
      <c r="G477" s="169" t="s">
        <v>143</v>
      </c>
      <c r="H477" s="170">
        <v>18</v>
      </c>
      <c r="I477" s="171"/>
      <c r="J477" s="172">
        <f>ROUND(I477*H477,2)</f>
        <v>0</v>
      </c>
      <c r="K477" s="173"/>
      <c r="L477" s="38"/>
      <c r="M477" s="174" t="s">
        <v>1</v>
      </c>
      <c r="N477" s="175" t="s">
        <v>39</v>
      </c>
      <c r="O477" s="76"/>
      <c r="P477" s="176">
        <f>O477*H477</f>
        <v>0</v>
      </c>
      <c r="Q477" s="176">
        <v>2.0000000000000002E-05</v>
      </c>
      <c r="R477" s="176">
        <f>Q477*H477</f>
        <v>0.00036000000000000002</v>
      </c>
      <c r="S477" s="176">
        <v>0</v>
      </c>
      <c r="T477" s="177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78" t="s">
        <v>213</v>
      </c>
      <c r="AT477" s="178" t="s">
        <v>140</v>
      </c>
      <c r="AU477" s="178" t="s">
        <v>145</v>
      </c>
      <c r="AY477" s="18" t="s">
        <v>137</v>
      </c>
      <c r="BE477" s="179">
        <f>IF(N477="základní",J477,0)</f>
        <v>0</v>
      </c>
      <c r="BF477" s="179">
        <f>IF(N477="snížená",J477,0)</f>
        <v>0</v>
      </c>
      <c r="BG477" s="179">
        <f>IF(N477="zákl. přenesená",J477,0)</f>
        <v>0</v>
      </c>
      <c r="BH477" s="179">
        <f>IF(N477="sníž. přenesená",J477,0)</f>
        <v>0</v>
      </c>
      <c r="BI477" s="179">
        <f>IF(N477="nulová",J477,0)</f>
        <v>0</v>
      </c>
      <c r="BJ477" s="18" t="s">
        <v>145</v>
      </c>
      <c r="BK477" s="179">
        <f>ROUND(I477*H477,2)</f>
        <v>0</v>
      </c>
      <c r="BL477" s="18" t="s">
        <v>213</v>
      </c>
      <c r="BM477" s="178" t="s">
        <v>1322</v>
      </c>
    </row>
    <row r="478" s="2" customFormat="1" ht="24.15" customHeight="1">
      <c r="A478" s="37"/>
      <c r="B478" s="165"/>
      <c r="C478" s="166" t="s">
        <v>1323</v>
      </c>
      <c r="D478" s="166" t="s">
        <v>140</v>
      </c>
      <c r="E478" s="167" t="s">
        <v>1324</v>
      </c>
      <c r="F478" s="168" t="s">
        <v>1325</v>
      </c>
      <c r="G478" s="169" t="s">
        <v>149</v>
      </c>
      <c r="H478" s="170">
        <v>14</v>
      </c>
      <c r="I478" s="171"/>
      <c r="J478" s="172">
        <f>ROUND(I478*H478,2)</f>
        <v>0</v>
      </c>
      <c r="K478" s="173"/>
      <c r="L478" s="38"/>
      <c r="M478" s="174" t="s">
        <v>1</v>
      </c>
      <c r="N478" s="175" t="s">
        <v>39</v>
      </c>
      <c r="O478" s="76"/>
      <c r="P478" s="176">
        <f>O478*H478</f>
        <v>0</v>
      </c>
      <c r="Q478" s="176">
        <v>0.00040999999999999999</v>
      </c>
      <c r="R478" s="176">
        <f>Q478*H478</f>
        <v>0.0057400000000000003</v>
      </c>
      <c r="S478" s="176">
        <v>0</v>
      </c>
      <c r="T478" s="177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78" t="s">
        <v>213</v>
      </c>
      <c r="AT478" s="178" t="s">
        <v>140</v>
      </c>
      <c r="AU478" s="178" t="s">
        <v>145</v>
      </c>
      <c r="AY478" s="18" t="s">
        <v>137</v>
      </c>
      <c r="BE478" s="179">
        <f>IF(N478="základní",J478,0)</f>
        <v>0</v>
      </c>
      <c r="BF478" s="179">
        <f>IF(N478="snížená",J478,0)</f>
        <v>0</v>
      </c>
      <c r="BG478" s="179">
        <f>IF(N478="zákl. přenesená",J478,0)</f>
        <v>0</v>
      </c>
      <c r="BH478" s="179">
        <f>IF(N478="sníž. přenesená",J478,0)</f>
        <v>0</v>
      </c>
      <c r="BI478" s="179">
        <f>IF(N478="nulová",J478,0)</f>
        <v>0</v>
      </c>
      <c r="BJ478" s="18" t="s">
        <v>145</v>
      </c>
      <c r="BK478" s="179">
        <f>ROUND(I478*H478,2)</f>
        <v>0</v>
      </c>
      <c r="BL478" s="18" t="s">
        <v>213</v>
      </c>
      <c r="BM478" s="178" t="s">
        <v>1326</v>
      </c>
    </row>
    <row r="479" s="2" customFormat="1" ht="24.15" customHeight="1">
      <c r="A479" s="37"/>
      <c r="B479" s="165"/>
      <c r="C479" s="166" t="s">
        <v>1327</v>
      </c>
      <c r="D479" s="166" t="s">
        <v>140</v>
      </c>
      <c r="E479" s="167" t="s">
        <v>1328</v>
      </c>
      <c r="F479" s="168" t="s">
        <v>1329</v>
      </c>
      <c r="G479" s="169" t="s">
        <v>143</v>
      </c>
      <c r="H479" s="170">
        <v>14</v>
      </c>
      <c r="I479" s="171"/>
      <c r="J479" s="172">
        <f>ROUND(I479*H479,2)</f>
        <v>0</v>
      </c>
      <c r="K479" s="173"/>
      <c r="L479" s="38"/>
      <c r="M479" s="174" t="s">
        <v>1</v>
      </c>
      <c r="N479" s="175" t="s">
        <v>39</v>
      </c>
      <c r="O479" s="76"/>
      <c r="P479" s="176">
        <f>O479*H479</f>
        <v>0</v>
      </c>
      <c r="Q479" s="176">
        <v>3.0000000000000001E-05</v>
      </c>
      <c r="R479" s="176">
        <f>Q479*H479</f>
        <v>0.00042000000000000002</v>
      </c>
      <c r="S479" s="176">
        <v>0</v>
      </c>
      <c r="T479" s="177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78" t="s">
        <v>213</v>
      </c>
      <c r="AT479" s="178" t="s">
        <v>140</v>
      </c>
      <c r="AU479" s="178" t="s">
        <v>145</v>
      </c>
      <c r="AY479" s="18" t="s">
        <v>137</v>
      </c>
      <c r="BE479" s="179">
        <f>IF(N479="základní",J479,0)</f>
        <v>0</v>
      </c>
      <c r="BF479" s="179">
        <f>IF(N479="snížená",J479,0)</f>
        <v>0</v>
      </c>
      <c r="BG479" s="179">
        <f>IF(N479="zákl. přenesená",J479,0)</f>
        <v>0</v>
      </c>
      <c r="BH479" s="179">
        <f>IF(N479="sníž. přenesená",J479,0)</f>
        <v>0</v>
      </c>
      <c r="BI479" s="179">
        <f>IF(N479="nulová",J479,0)</f>
        <v>0</v>
      </c>
      <c r="BJ479" s="18" t="s">
        <v>145</v>
      </c>
      <c r="BK479" s="179">
        <f>ROUND(I479*H479,2)</f>
        <v>0</v>
      </c>
      <c r="BL479" s="18" t="s">
        <v>213</v>
      </c>
      <c r="BM479" s="178" t="s">
        <v>1330</v>
      </c>
    </row>
    <row r="480" s="2" customFormat="1" ht="21.75" customHeight="1">
      <c r="A480" s="37"/>
      <c r="B480" s="165"/>
      <c r="C480" s="166" t="s">
        <v>1331</v>
      </c>
      <c r="D480" s="166" t="s">
        <v>140</v>
      </c>
      <c r="E480" s="167" t="s">
        <v>1332</v>
      </c>
      <c r="F480" s="168" t="s">
        <v>1333</v>
      </c>
      <c r="G480" s="169" t="s">
        <v>149</v>
      </c>
      <c r="H480" s="170">
        <v>14</v>
      </c>
      <c r="I480" s="171"/>
      <c r="J480" s="172">
        <f>ROUND(I480*H480,2)</f>
        <v>0</v>
      </c>
      <c r="K480" s="173"/>
      <c r="L480" s="38"/>
      <c r="M480" s="174" t="s">
        <v>1</v>
      </c>
      <c r="N480" s="175" t="s">
        <v>39</v>
      </c>
      <c r="O480" s="76"/>
      <c r="P480" s="176">
        <f>O480*H480</f>
        <v>0</v>
      </c>
      <c r="Q480" s="176">
        <v>4.0000000000000003E-05</v>
      </c>
      <c r="R480" s="176">
        <f>Q480*H480</f>
        <v>0.00056000000000000006</v>
      </c>
      <c r="S480" s="176">
        <v>0</v>
      </c>
      <c r="T480" s="177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78" t="s">
        <v>213</v>
      </c>
      <c r="AT480" s="178" t="s">
        <v>140</v>
      </c>
      <c r="AU480" s="178" t="s">
        <v>145</v>
      </c>
      <c r="AY480" s="18" t="s">
        <v>137</v>
      </c>
      <c r="BE480" s="179">
        <f>IF(N480="základní",J480,0)</f>
        <v>0</v>
      </c>
      <c r="BF480" s="179">
        <f>IF(N480="snížená",J480,0)</f>
        <v>0</v>
      </c>
      <c r="BG480" s="179">
        <f>IF(N480="zákl. přenesená",J480,0)</f>
        <v>0</v>
      </c>
      <c r="BH480" s="179">
        <f>IF(N480="sníž. přenesená",J480,0)</f>
        <v>0</v>
      </c>
      <c r="BI480" s="179">
        <f>IF(N480="nulová",J480,0)</f>
        <v>0</v>
      </c>
      <c r="BJ480" s="18" t="s">
        <v>145</v>
      </c>
      <c r="BK480" s="179">
        <f>ROUND(I480*H480,2)</f>
        <v>0</v>
      </c>
      <c r="BL480" s="18" t="s">
        <v>213</v>
      </c>
      <c r="BM480" s="178" t="s">
        <v>1334</v>
      </c>
    </row>
    <row r="481" s="2" customFormat="1" ht="21.75" customHeight="1">
      <c r="A481" s="37"/>
      <c r="B481" s="165"/>
      <c r="C481" s="166" t="s">
        <v>1335</v>
      </c>
      <c r="D481" s="166" t="s">
        <v>140</v>
      </c>
      <c r="E481" s="167" t="s">
        <v>1336</v>
      </c>
      <c r="F481" s="168" t="s">
        <v>1337</v>
      </c>
      <c r="G481" s="169" t="s">
        <v>143</v>
      </c>
      <c r="H481" s="170">
        <v>4</v>
      </c>
      <c r="I481" s="171"/>
      <c r="J481" s="172">
        <f>ROUND(I481*H481,2)</f>
        <v>0</v>
      </c>
      <c r="K481" s="173"/>
      <c r="L481" s="38"/>
      <c r="M481" s="174" t="s">
        <v>1</v>
      </c>
      <c r="N481" s="175" t="s">
        <v>39</v>
      </c>
      <c r="O481" s="76"/>
      <c r="P481" s="176">
        <f>O481*H481</f>
        <v>0</v>
      </c>
      <c r="Q481" s="176">
        <v>0</v>
      </c>
      <c r="R481" s="176">
        <f>Q481*H481</f>
        <v>0</v>
      </c>
      <c r="S481" s="176">
        <v>0</v>
      </c>
      <c r="T481" s="177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78" t="s">
        <v>213</v>
      </c>
      <c r="AT481" s="178" t="s">
        <v>140</v>
      </c>
      <c r="AU481" s="178" t="s">
        <v>145</v>
      </c>
      <c r="AY481" s="18" t="s">
        <v>137</v>
      </c>
      <c r="BE481" s="179">
        <f>IF(N481="základní",J481,0)</f>
        <v>0</v>
      </c>
      <c r="BF481" s="179">
        <f>IF(N481="snížená",J481,0)</f>
        <v>0</v>
      </c>
      <c r="BG481" s="179">
        <f>IF(N481="zákl. přenesená",J481,0)</f>
        <v>0</v>
      </c>
      <c r="BH481" s="179">
        <f>IF(N481="sníž. přenesená",J481,0)</f>
        <v>0</v>
      </c>
      <c r="BI481" s="179">
        <f>IF(N481="nulová",J481,0)</f>
        <v>0</v>
      </c>
      <c r="BJ481" s="18" t="s">
        <v>145</v>
      </c>
      <c r="BK481" s="179">
        <f>ROUND(I481*H481,2)</f>
        <v>0</v>
      </c>
      <c r="BL481" s="18" t="s">
        <v>213</v>
      </c>
      <c r="BM481" s="178" t="s">
        <v>1338</v>
      </c>
    </row>
    <row r="482" s="12" customFormat="1" ht="22.8" customHeight="1">
      <c r="A482" s="12"/>
      <c r="B482" s="152"/>
      <c r="C482" s="12"/>
      <c r="D482" s="153" t="s">
        <v>72</v>
      </c>
      <c r="E482" s="163" t="s">
        <v>1339</v>
      </c>
      <c r="F482" s="163" t="s">
        <v>1340</v>
      </c>
      <c r="G482" s="12"/>
      <c r="H482" s="12"/>
      <c r="I482" s="155"/>
      <c r="J482" s="164">
        <f>BK482</f>
        <v>0</v>
      </c>
      <c r="K482" s="12"/>
      <c r="L482" s="152"/>
      <c r="M482" s="157"/>
      <c r="N482" s="158"/>
      <c r="O482" s="158"/>
      <c r="P482" s="159">
        <f>SUM(P483:P490)</f>
        <v>0</v>
      </c>
      <c r="Q482" s="158"/>
      <c r="R482" s="159">
        <f>SUM(R483:R490)</f>
        <v>0.1487759186</v>
      </c>
      <c r="S482" s="158"/>
      <c r="T482" s="160">
        <f>SUM(T483:T490)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153" t="s">
        <v>145</v>
      </c>
      <c r="AT482" s="161" t="s">
        <v>72</v>
      </c>
      <c r="AU482" s="161" t="s">
        <v>78</v>
      </c>
      <c r="AY482" s="153" t="s">
        <v>137</v>
      </c>
      <c r="BK482" s="162">
        <f>SUM(BK483:BK490)</f>
        <v>0</v>
      </c>
    </row>
    <row r="483" s="2" customFormat="1" ht="21.75" customHeight="1">
      <c r="A483" s="37"/>
      <c r="B483" s="165"/>
      <c r="C483" s="166" t="s">
        <v>1341</v>
      </c>
      <c r="D483" s="166" t="s">
        <v>140</v>
      </c>
      <c r="E483" s="167" t="s">
        <v>1342</v>
      </c>
      <c r="F483" s="168" t="s">
        <v>1343</v>
      </c>
      <c r="G483" s="169" t="s">
        <v>149</v>
      </c>
      <c r="H483" s="170">
        <v>128.40000000000001</v>
      </c>
      <c r="I483" s="171"/>
      <c r="J483" s="172">
        <f>ROUND(I483*H483,2)</f>
        <v>0</v>
      </c>
      <c r="K483" s="173"/>
      <c r="L483" s="38"/>
      <c r="M483" s="174" t="s">
        <v>1</v>
      </c>
      <c r="N483" s="175" t="s">
        <v>39</v>
      </c>
      <c r="O483" s="76"/>
      <c r="P483" s="176">
        <f>O483*H483</f>
        <v>0</v>
      </c>
      <c r="Q483" s="176">
        <v>2.5000000000000001E-05</v>
      </c>
      <c r="R483" s="176">
        <f>Q483*H483</f>
        <v>0.0032100000000000002</v>
      </c>
      <c r="S483" s="176">
        <v>0</v>
      </c>
      <c r="T483" s="177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78" t="s">
        <v>213</v>
      </c>
      <c r="AT483" s="178" t="s">
        <v>140</v>
      </c>
      <c r="AU483" s="178" t="s">
        <v>145</v>
      </c>
      <c r="AY483" s="18" t="s">
        <v>137</v>
      </c>
      <c r="BE483" s="179">
        <f>IF(N483="základní",J483,0)</f>
        <v>0</v>
      </c>
      <c r="BF483" s="179">
        <f>IF(N483="snížená",J483,0)</f>
        <v>0</v>
      </c>
      <c r="BG483" s="179">
        <f>IF(N483="zákl. přenesená",J483,0)</f>
        <v>0</v>
      </c>
      <c r="BH483" s="179">
        <f>IF(N483="sníž. přenesená",J483,0)</f>
        <v>0</v>
      </c>
      <c r="BI483" s="179">
        <f>IF(N483="nulová",J483,0)</f>
        <v>0</v>
      </c>
      <c r="BJ483" s="18" t="s">
        <v>145</v>
      </c>
      <c r="BK483" s="179">
        <f>ROUND(I483*H483,2)</f>
        <v>0</v>
      </c>
      <c r="BL483" s="18" t="s">
        <v>213</v>
      </c>
      <c r="BM483" s="178" t="s">
        <v>1344</v>
      </c>
    </row>
    <row r="484" s="13" customFormat="1">
      <c r="A484" s="13"/>
      <c r="B484" s="180"/>
      <c r="C484" s="13"/>
      <c r="D484" s="181" t="s">
        <v>171</v>
      </c>
      <c r="E484" s="182" t="s">
        <v>1</v>
      </c>
      <c r="F484" s="183" t="s">
        <v>1345</v>
      </c>
      <c r="G484" s="13"/>
      <c r="H484" s="184">
        <v>128.40000000000001</v>
      </c>
      <c r="I484" s="185"/>
      <c r="J484" s="13"/>
      <c r="K484" s="13"/>
      <c r="L484" s="180"/>
      <c r="M484" s="186"/>
      <c r="N484" s="187"/>
      <c r="O484" s="187"/>
      <c r="P484" s="187"/>
      <c r="Q484" s="187"/>
      <c r="R484" s="187"/>
      <c r="S484" s="187"/>
      <c r="T484" s="18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82" t="s">
        <v>171</v>
      </c>
      <c r="AU484" s="182" t="s">
        <v>145</v>
      </c>
      <c r="AV484" s="13" t="s">
        <v>145</v>
      </c>
      <c r="AW484" s="13" t="s">
        <v>30</v>
      </c>
      <c r="AX484" s="13" t="s">
        <v>78</v>
      </c>
      <c r="AY484" s="182" t="s">
        <v>137</v>
      </c>
    </row>
    <row r="485" s="2" customFormat="1" ht="33" customHeight="1">
      <c r="A485" s="37"/>
      <c r="B485" s="165"/>
      <c r="C485" s="166" t="s">
        <v>1346</v>
      </c>
      <c r="D485" s="166" t="s">
        <v>140</v>
      </c>
      <c r="E485" s="167" t="s">
        <v>1347</v>
      </c>
      <c r="F485" s="168" t="s">
        <v>1348</v>
      </c>
      <c r="G485" s="169" t="s">
        <v>143</v>
      </c>
      <c r="H485" s="170">
        <v>14</v>
      </c>
      <c r="I485" s="171"/>
      <c r="J485" s="172">
        <f>ROUND(I485*H485,2)</f>
        <v>0</v>
      </c>
      <c r="K485" s="173"/>
      <c r="L485" s="38"/>
      <c r="M485" s="174" t="s">
        <v>1</v>
      </c>
      <c r="N485" s="175" t="s">
        <v>39</v>
      </c>
      <c r="O485" s="76"/>
      <c r="P485" s="176">
        <f>O485*H485</f>
        <v>0</v>
      </c>
      <c r="Q485" s="176">
        <v>1.1559899999999999E-05</v>
      </c>
      <c r="R485" s="176">
        <f>Q485*H485</f>
        <v>0.00016183859999999999</v>
      </c>
      <c r="S485" s="176">
        <v>0</v>
      </c>
      <c r="T485" s="177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78" t="s">
        <v>213</v>
      </c>
      <c r="AT485" s="178" t="s">
        <v>140</v>
      </c>
      <c r="AU485" s="178" t="s">
        <v>145</v>
      </c>
      <c r="AY485" s="18" t="s">
        <v>137</v>
      </c>
      <c r="BE485" s="179">
        <f>IF(N485="základní",J485,0)</f>
        <v>0</v>
      </c>
      <c r="BF485" s="179">
        <f>IF(N485="snížená",J485,0)</f>
        <v>0</v>
      </c>
      <c r="BG485" s="179">
        <f>IF(N485="zákl. přenesená",J485,0)</f>
        <v>0</v>
      </c>
      <c r="BH485" s="179">
        <f>IF(N485="sníž. přenesená",J485,0)</f>
        <v>0</v>
      </c>
      <c r="BI485" s="179">
        <f>IF(N485="nulová",J485,0)</f>
        <v>0</v>
      </c>
      <c r="BJ485" s="18" t="s">
        <v>145</v>
      </c>
      <c r="BK485" s="179">
        <f>ROUND(I485*H485,2)</f>
        <v>0</v>
      </c>
      <c r="BL485" s="18" t="s">
        <v>213</v>
      </c>
      <c r="BM485" s="178" t="s">
        <v>1349</v>
      </c>
    </row>
    <row r="486" s="2" customFormat="1" ht="24.15" customHeight="1">
      <c r="A486" s="37"/>
      <c r="B486" s="165"/>
      <c r="C486" s="166" t="s">
        <v>1350</v>
      </c>
      <c r="D486" s="166" t="s">
        <v>140</v>
      </c>
      <c r="E486" s="167" t="s">
        <v>1351</v>
      </c>
      <c r="F486" s="168" t="s">
        <v>1352</v>
      </c>
      <c r="G486" s="169" t="s">
        <v>143</v>
      </c>
      <c r="H486" s="170">
        <v>10</v>
      </c>
      <c r="I486" s="171"/>
      <c r="J486" s="172">
        <f>ROUND(I486*H486,2)</f>
        <v>0</v>
      </c>
      <c r="K486" s="173"/>
      <c r="L486" s="38"/>
      <c r="M486" s="174" t="s">
        <v>1</v>
      </c>
      <c r="N486" s="175" t="s">
        <v>39</v>
      </c>
      <c r="O486" s="76"/>
      <c r="P486" s="176">
        <f>O486*H486</f>
        <v>0</v>
      </c>
      <c r="Q486" s="176">
        <v>4.0207999999999999E-05</v>
      </c>
      <c r="R486" s="176">
        <f>Q486*H486</f>
        <v>0.00040207999999999997</v>
      </c>
      <c r="S486" s="176">
        <v>0</v>
      </c>
      <c r="T486" s="177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78" t="s">
        <v>213</v>
      </c>
      <c r="AT486" s="178" t="s">
        <v>140</v>
      </c>
      <c r="AU486" s="178" t="s">
        <v>145</v>
      </c>
      <c r="AY486" s="18" t="s">
        <v>137</v>
      </c>
      <c r="BE486" s="179">
        <f>IF(N486="základní",J486,0)</f>
        <v>0</v>
      </c>
      <c r="BF486" s="179">
        <f>IF(N486="snížená",J486,0)</f>
        <v>0</v>
      </c>
      <c r="BG486" s="179">
        <f>IF(N486="zákl. přenesená",J486,0)</f>
        <v>0</v>
      </c>
      <c r="BH486" s="179">
        <f>IF(N486="sníž. přenesená",J486,0)</f>
        <v>0</v>
      </c>
      <c r="BI486" s="179">
        <f>IF(N486="nulová",J486,0)</f>
        <v>0</v>
      </c>
      <c r="BJ486" s="18" t="s">
        <v>145</v>
      </c>
      <c r="BK486" s="179">
        <f>ROUND(I486*H486,2)</f>
        <v>0</v>
      </c>
      <c r="BL486" s="18" t="s">
        <v>213</v>
      </c>
      <c r="BM486" s="178" t="s">
        <v>1353</v>
      </c>
    </row>
    <row r="487" s="2" customFormat="1" ht="33" customHeight="1">
      <c r="A487" s="37"/>
      <c r="B487" s="165"/>
      <c r="C487" s="166" t="s">
        <v>1354</v>
      </c>
      <c r="D487" s="166" t="s">
        <v>140</v>
      </c>
      <c r="E487" s="167" t="s">
        <v>1355</v>
      </c>
      <c r="F487" s="168" t="s">
        <v>1356</v>
      </c>
      <c r="G487" s="169" t="s">
        <v>149</v>
      </c>
      <c r="H487" s="170">
        <v>128.40000000000001</v>
      </c>
      <c r="I487" s="171"/>
      <c r="J487" s="172">
        <f>ROUND(I487*H487,2)</f>
        <v>0</v>
      </c>
      <c r="K487" s="173"/>
      <c r="L487" s="38"/>
      <c r="M487" s="174" t="s">
        <v>1</v>
      </c>
      <c r="N487" s="175" t="s">
        <v>39</v>
      </c>
      <c r="O487" s="76"/>
      <c r="P487" s="176">
        <f>O487*H487</f>
        <v>0</v>
      </c>
      <c r="Q487" s="176">
        <v>0.00028499999999999999</v>
      </c>
      <c r="R487" s="176">
        <f>Q487*H487</f>
        <v>0.036594000000000002</v>
      </c>
      <c r="S487" s="176">
        <v>0</v>
      </c>
      <c r="T487" s="177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78" t="s">
        <v>213</v>
      </c>
      <c r="AT487" s="178" t="s">
        <v>140</v>
      </c>
      <c r="AU487" s="178" t="s">
        <v>145</v>
      </c>
      <c r="AY487" s="18" t="s">
        <v>137</v>
      </c>
      <c r="BE487" s="179">
        <f>IF(N487="základní",J487,0)</f>
        <v>0</v>
      </c>
      <c r="BF487" s="179">
        <f>IF(N487="snížená",J487,0)</f>
        <v>0</v>
      </c>
      <c r="BG487" s="179">
        <f>IF(N487="zákl. přenesená",J487,0)</f>
        <v>0</v>
      </c>
      <c r="BH487" s="179">
        <f>IF(N487="sníž. přenesená",J487,0)</f>
        <v>0</v>
      </c>
      <c r="BI487" s="179">
        <f>IF(N487="nulová",J487,0)</f>
        <v>0</v>
      </c>
      <c r="BJ487" s="18" t="s">
        <v>145</v>
      </c>
      <c r="BK487" s="179">
        <f>ROUND(I487*H487,2)</f>
        <v>0</v>
      </c>
      <c r="BL487" s="18" t="s">
        <v>213</v>
      </c>
      <c r="BM487" s="178" t="s">
        <v>1357</v>
      </c>
    </row>
    <row r="488" s="2" customFormat="1" ht="24.15" customHeight="1">
      <c r="A488" s="37"/>
      <c r="B488" s="165"/>
      <c r="C488" s="166" t="s">
        <v>1358</v>
      </c>
      <c r="D488" s="166" t="s">
        <v>140</v>
      </c>
      <c r="E488" s="167" t="s">
        <v>1359</v>
      </c>
      <c r="F488" s="168" t="s">
        <v>1360</v>
      </c>
      <c r="G488" s="169" t="s">
        <v>149</v>
      </c>
      <c r="H488" s="170">
        <v>128.40000000000001</v>
      </c>
      <c r="I488" s="171"/>
      <c r="J488" s="172">
        <f>ROUND(I488*H488,2)</f>
        <v>0</v>
      </c>
      <c r="K488" s="173"/>
      <c r="L488" s="38"/>
      <c r="M488" s="174" t="s">
        <v>1</v>
      </c>
      <c r="N488" s="175" t="s">
        <v>39</v>
      </c>
      <c r="O488" s="76"/>
      <c r="P488" s="176">
        <f>O488*H488</f>
        <v>0</v>
      </c>
      <c r="Q488" s="176">
        <v>0</v>
      </c>
      <c r="R488" s="176">
        <f>Q488*H488</f>
        <v>0</v>
      </c>
      <c r="S488" s="176">
        <v>0</v>
      </c>
      <c r="T488" s="177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78" t="s">
        <v>213</v>
      </c>
      <c r="AT488" s="178" t="s">
        <v>140</v>
      </c>
      <c r="AU488" s="178" t="s">
        <v>145</v>
      </c>
      <c r="AY488" s="18" t="s">
        <v>137</v>
      </c>
      <c r="BE488" s="179">
        <f>IF(N488="základní",J488,0)</f>
        <v>0</v>
      </c>
      <c r="BF488" s="179">
        <f>IF(N488="snížená",J488,0)</f>
        <v>0</v>
      </c>
      <c r="BG488" s="179">
        <f>IF(N488="zákl. přenesená",J488,0)</f>
        <v>0</v>
      </c>
      <c r="BH488" s="179">
        <f>IF(N488="sníž. přenesená",J488,0)</f>
        <v>0</v>
      </c>
      <c r="BI488" s="179">
        <f>IF(N488="nulová",J488,0)</f>
        <v>0</v>
      </c>
      <c r="BJ488" s="18" t="s">
        <v>145</v>
      </c>
      <c r="BK488" s="179">
        <f>ROUND(I488*H488,2)</f>
        <v>0</v>
      </c>
      <c r="BL488" s="18" t="s">
        <v>213</v>
      </c>
      <c r="BM488" s="178" t="s">
        <v>1361</v>
      </c>
    </row>
    <row r="489" s="2" customFormat="1" ht="24.15" customHeight="1">
      <c r="A489" s="37"/>
      <c r="B489" s="165"/>
      <c r="C489" s="166" t="s">
        <v>1362</v>
      </c>
      <c r="D489" s="166" t="s">
        <v>140</v>
      </c>
      <c r="E489" s="167" t="s">
        <v>1363</v>
      </c>
      <c r="F489" s="168" t="s">
        <v>1364</v>
      </c>
      <c r="G489" s="169" t="s">
        <v>149</v>
      </c>
      <c r="H489" s="170">
        <v>62</v>
      </c>
      <c r="I489" s="171"/>
      <c r="J489" s="172">
        <f>ROUND(I489*H489,2)</f>
        <v>0</v>
      </c>
      <c r="K489" s="173"/>
      <c r="L489" s="38"/>
      <c r="M489" s="174" t="s">
        <v>1</v>
      </c>
      <c r="N489" s="175" t="s">
        <v>39</v>
      </c>
      <c r="O489" s="76"/>
      <c r="P489" s="176">
        <f>O489*H489</f>
        <v>0</v>
      </c>
      <c r="Q489" s="176">
        <v>0.0015</v>
      </c>
      <c r="R489" s="176">
        <f>Q489*H489</f>
        <v>0.092999999999999999</v>
      </c>
      <c r="S489" s="176">
        <v>0</v>
      </c>
      <c r="T489" s="177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78" t="s">
        <v>213</v>
      </c>
      <c r="AT489" s="178" t="s">
        <v>140</v>
      </c>
      <c r="AU489" s="178" t="s">
        <v>145</v>
      </c>
      <c r="AY489" s="18" t="s">
        <v>137</v>
      </c>
      <c r="BE489" s="179">
        <f>IF(N489="základní",J489,0)</f>
        <v>0</v>
      </c>
      <c r="BF489" s="179">
        <f>IF(N489="snížená",J489,0)</f>
        <v>0</v>
      </c>
      <c r="BG489" s="179">
        <f>IF(N489="zákl. přenesená",J489,0)</f>
        <v>0</v>
      </c>
      <c r="BH489" s="179">
        <f>IF(N489="sníž. přenesená",J489,0)</f>
        <v>0</v>
      </c>
      <c r="BI489" s="179">
        <f>IF(N489="nulová",J489,0)</f>
        <v>0</v>
      </c>
      <c r="BJ489" s="18" t="s">
        <v>145</v>
      </c>
      <c r="BK489" s="179">
        <f>ROUND(I489*H489,2)</f>
        <v>0</v>
      </c>
      <c r="BL489" s="18" t="s">
        <v>213</v>
      </c>
      <c r="BM489" s="178" t="s">
        <v>1365</v>
      </c>
    </row>
    <row r="490" s="2" customFormat="1" ht="16.5" customHeight="1">
      <c r="A490" s="37"/>
      <c r="B490" s="165"/>
      <c r="C490" s="166" t="s">
        <v>1366</v>
      </c>
      <c r="D490" s="166" t="s">
        <v>140</v>
      </c>
      <c r="E490" s="167" t="s">
        <v>1367</v>
      </c>
      <c r="F490" s="168" t="s">
        <v>1368</v>
      </c>
      <c r="G490" s="169" t="s">
        <v>149</v>
      </c>
      <c r="H490" s="170">
        <v>128.40000000000001</v>
      </c>
      <c r="I490" s="171"/>
      <c r="J490" s="172">
        <f>ROUND(I490*H490,2)</f>
        <v>0</v>
      </c>
      <c r="K490" s="173"/>
      <c r="L490" s="38"/>
      <c r="M490" s="174" t="s">
        <v>1</v>
      </c>
      <c r="N490" s="175" t="s">
        <v>39</v>
      </c>
      <c r="O490" s="76"/>
      <c r="P490" s="176">
        <f>O490*H490</f>
        <v>0</v>
      </c>
      <c r="Q490" s="176">
        <v>0.00012</v>
      </c>
      <c r="R490" s="176">
        <f>Q490*H490</f>
        <v>0.015408000000000002</v>
      </c>
      <c r="S490" s="176">
        <v>0</v>
      </c>
      <c r="T490" s="177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78" t="s">
        <v>213</v>
      </c>
      <c r="AT490" s="178" t="s">
        <v>140</v>
      </c>
      <c r="AU490" s="178" t="s">
        <v>145</v>
      </c>
      <c r="AY490" s="18" t="s">
        <v>137</v>
      </c>
      <c r="BE490" s="179">
        <f>IF(N490="základní",J490,0)</f>
        <v>0</v>
      </c>
      <c r="BF490" s="179">
        <f>IF(N490="snížená",J490,0)</f>
        <v>0</v>
      </c>
      <c r="BG490" s="179">
        <f>IF(N490="zákl. přenesená",J490,0)</f>
        <v>0</v>
      </c>
      <c r="BH490" s="179">
        <f>IF(N490="sníž. přenesená",J490,0)</f>
        <v>0</v>
      </c>
      <c r="BI490" s="179">
        <f>IF(N490="nulová",J490,0)</f>
        <v>0</v>
      </c>
      <c r="BJ490" s="18" t="s">
        <v>145</v>
      </c>
      <c r="BK490" s="179">
        <f>ROUND(I490*H490,2)</f>
        <v>0</v>
      </c>
      <c r="BL490" s="18" t="s">
        <v>213</v>
      </c>
      <c r="BM490" s="178" t="s">
        <v>1369</v>
      </c>
    </row>
    <row r="491" s="12" customFormat="1" ht="25.92" customHeight="1">
      <c r="A491" s="12"/>
      <c r="B491" s="152"/>
      <c r="C491" s="12"/>
      <c r="D491" s="153" t="s">
        <v>72</v>
      </c>
      <c r="E491" s="154" t="s">
        <v>1370</v>
      </c>
      <c r="F491" s="154" t="s">
        <v>1371</v>
      </c>
      <c r="G491" s="12"/>
      <c r="H491" s="12"/>
      <c r="I491" s="155"/>
      <c r="J491" s="156">
        <f>BK491</f>
        <v>0</v>
      </c>
      <c r="K491" s="12"/>
      <c r="L491" s="152"/>
      <c r="M491" s="157"/>
      <c r="N491" s="158"/>
      <c r="O491" s="158"/>
      <c r="P491" s="159">
        <f>P492+P495+P497+P499</f>
        <v>0</v>
      </c>
      <c r="Q491" s="158"/>
      <c r="R491" s="159">
        <f>R492+R495+R497+R499</f>
        <v>0</v>
      </c>
      <c r="S491" s="158"/>
      <c r="T491" s="160">
        <f>T492+T495+T497+T499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153" t="s">
        <v>159</v>
      </c>
      <c r="AT491" s="161" t="s">
        <v>72</v>
      </c>
      <c r="AU491" s="161" t="s">
        <v>73</v>
      </c>
      <c r="AY491" s="153" t="s">
        <v>137</v>
      </c>
      <c r="BK491" s="162">
        <f>BK492+BK495+BK497+BK499</f>
        <v>0</v>
      </c>
    </row>
    <row r="492" s="12" customFormat="1" ht="22.8" customHeight="1">
      <c r="A492" s="12"/>
      <c r="B492" s="152"/>
      <c r="C492" s="12"/>
      <c r="D492" s="153" t="s">
        <v>72</v>
      </c>
      <c r="E492" s="163" t="s">
        <v>1372</v>
      </c>
      <c r="F492" s="163" t="s">
        <v>1373</v>
      </c>
      <c r="G492" s="12"/>
      <c r="H492" s="12"/>
      <c r="I492" s="155"/>
      <c r="J492" s="164">
        <f>BK492</f>
        <v>0</v>
      </c>
      <c r="K492" s="12"/>
      <c r="L492" s="152"/>
      <c r="M492" s="157"/>
      <c r="N492" s="158"/>
      <c r="O492" s="158"/>
      <c r="P492" s="159">
        <f>SUM(P493:P494)</f>
        <v>0</v>
      </c>
      <c r="Q492" s="158"/>
      <c r="R492" s="159">
        <f>SUM(R493:R494)</f>
        <v>0</v>
      </c>
      <c r="S492" s="158"/>
      <c r="T492" s="160">
        <f>SUM(T493:T494)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153" t="s">
        <v>159</v>
      </c>
      <c r="AT492" s="161" t="s">
        <v>72</v>
      </c>
      <c r="AU492" s="161" t="s">
        <v>78</v>
      </c>
      <c r="AY492" s="153" t="s">
        <v>137</v>
      </c>
      <c r="BK492" s="162">
        <f>SUM(BK493:BK494)</f>
        <v>0</v>
      </c>
    </row>
    <row r="493" s="2" customFormat="1" ht="16.5" customHeight="1">
      <c r="A493" s="37"/>
      <c r="B493" s="165"/>
      <c r="C493" s="166" t="s">
        <v>1374</v>
      </c>
      <c r="D493" s="166" t="s">
        <v>140</v>
      </c>
      <c r="E493" s="167" t="s">
        <v>1375</v>
      </c>
      <c r="F493" s="168" t="s">
        <v>1376</v>
      </c>
      <c r="G493" s="169" t="s">
        <v>639</v>
      </c>
      <c r="H493" s="170">
        <v>1</v>
      </c>
      <c r="I493" s="171"/>
      <c r="J493" s="172">
        <f>ROUND(I493*H493,2)</f>
        <v>0</v>
      </c>
      <c r="K493" s="173"/>
      <c r="L493" s="38"/>
      <c r="M493" s="174" t="s">
        <v>1</v>
      </c>
      <c r="N493" s="175" t="s">
        <v>39</v>
      </c>
      <c r="O493" s="76"/>
      <c r="P493" s="176">
        <f>O493*H493</f>
        <v>0</v>
      </c>
      <c r="Q493" s="176">
        <v>0</v>
      </c>
      <c r="R493" s="176">
        <f>Q493*H493</f>
        <v>0</v>
      </c>
      <c r="S493" s="176">
        <v>0</v>
      </c>
      <c r="T493" s="177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78" t="s">
        <v>1377</v>
      </c>
      <c r="AT493" s="178" t="s">
        <v>140</v>
      </c>
      <c r="AU493" s="178" t="s">
        <v>145</v>
      </c>
      <c r="AY493" s="18" t="s">
        <v>137</v>
      </c>
      <c r="BE493" s="179">
        <f>IF(N493="základní",J493,0)</f>
        <v>0</v>
      </c>
      <c r="BF493" s="179">
        <f>IF(N493="snížená",J493,0)</f>
        <v>0</v>
      </c>
      <c r="BG493" s="179">
        <f>IF(N493="zákl. přenesená",J493,0)</f>
        <v>0</v>
      </c>
      <c r="BH493" s="179">
        <f>IF(N493="sníž. přenesená",J493,0)</f>
        <v>0</v>
      </c>
      <c r="BI493" s="179">
        <f>IF(N493="nulová",J493,0)</f>
        <v>0</v>
      </c>
      <c r="BJ493" s="18" t="s">
        <v>145</v>
      </c>
      <c r="BK493" s="179">
        <f>ROUND(I493*H493,2)</f>
        <v>0</v>
      </c>
      <c r="BL493" s="18" t="s">
        <v>1377</v>
      </c>
      <c r="BM493" s="178" t="s">
        <v>1378</v>
      </c>
    </row>
    <row r="494" s="2" customFormat="1" ht="24.15" customHeight="1">
      <c r="A494" s="37"/>
      <c r="B494" s="165"/>
      <c r="C494" s="166" t="s">
        <v>1379</v>
      </c>
      <c r="D494" s="166" t="s">
        <v>140</v>
      </c>
      <c r="E494" s="167" t="s">
        <v>1380</v>
      </c>
      <c r="F494" s="168" t="s">
        <v>1381</v>
      </c>
      <c r="G494" s="169" t="s">
        <v>598</v>
      </c>
      <c r="H494" s="170">
        <v>1</v>
      </c>
      <c r="I494" s="171"/>
      <c r="J494" s="172">
        <f>ROUND(I494*H494,2)</f>
        <v>0</v>
      </c>
      <c r="K494" s="173"/>
      <c r="L494" s="38"/>
      <c r="M494" s="174" t="s">
        <v>1</v>
      </c>
      <c r="N494" s="175" t="s">
        <v>39</v>
      </c>
      <c r="O494" s="76"/>
      <c r="P494" s="176">
        <f>O494*H494</f>
        <v>0</v>
      </c>
      <c r="Q494" s="176">
        <v>0</v>
      </c>
      <c r="R494" s="176">
        <f>Q494*H494</f>
        <v>0</v>
      </c>
      <c r="S494" s="176">
        <v>0</v>
      </c>
      <c r="T494" s="177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78" t="s">
        <v>144</v>
      </c>
      <c r="AT494" s="178" t="s">
        <v>140</v>
      </c>
      <c r="AU494" s="178" t="s">
        <v>145</v>
      </c>
      <c r="AY494" s="18" t="s">
        <v>137</v>
      </c>
      <c r="BE494" s="179">
        <f>IF(N494="základní",J494,0)</f>
        <v>0</v>
      </c>
      <c r="BF494" s="179">
        <f>IF(N494="snížená",J494,0)</f>
        <v>0</v>
      </c>
      <c r="BG494" s="179">
        <f>IF(N494="zákl. přenesená",J494,0)</f>
        <v>0</v>
      </c>
      <c r="BH494" s="179">
        <f>IF(N494="sníž. přenesená",J494,0)</f>
        <v>0</v>
      </c>
      <c r="BI494" s="179">
        <f>IF(N494="nulová",J494,0)</f>
        <v>0</v>
      </c>
      <c r="BJ494" s="18" t="s">
        <v>145</v>
      </c>
      <c r="BK494" s="179">
        <f>ROUND(I494*H494,2)</f>
        <v>0</v>
      </c>
      <c r="BL494" s="18" t="s">
        <v>144</v>
      </c>
      <c r="BM494" s="178" t="s">
        <v>1382</v>
      </c>
    </row>
    <row r="495" s="12" customFormat="1" ht="22.8" customHeight="1">
      <c r="A495" s="12"/>
      <c r="B495" s="152"/>
      <c r="C495" s="12"/>
      <c r="D495" s="153" t="s">
        <v>72</v>
      </c>
      <c r="E495" s="163" t="s">
        <v>1383</v>
      </c>
      <c r="F495" s="163" t="s">
        <v>1384</v>
      </c>
      <c r="G495" s="12"/>
      <c r="H495" s="12"/>
      <c r="I495" s="155"/>
      <c r="J495" s="164">
        <f>BK495</f>
        <v>0</v>
      </c>
      <c r="K495" s="12"/>
      <c r="L495" s="152"/>
      <c r="M495" s="157"/>
      <c r="N495" s="158"/>
      <c r="O495" s="158"/>
      <c r="P495" s="159">
        <f>P496</f>
        <v>0</v>
      </c>
      <c r="Q495" s="158"/>
      <c r="R495" s="159">
        <f>R496</f>
        <v>0</v>
      </c>
      <c r="S495" s="158"/>
      <c r="T495" s="160">
        <f>T496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153" t="s">
        <v>159</v>
      </c>
      <c r="AT495" s="161" t="s">
        <v>72</v>
      </c>
      <c r="AU495" s="161" t="s">
        <v>78</v>
      </c>
      <c r="AY495" s="153" t="s">
        <v>137</v>
      </c>
      <c r="BK495" s="162">
        <f>BK496</f>
        <v>0</v>
      </c>
    </row>
    <row r="496" s="2" customFormat="1" ht="16.5" customHeight="1">
      <c r="A496" s="37"/>
      <c r="B496" s="165"/>
      <c r="C496" s="166" t="s">
        <v>1385</v>
      </c>
      <c r="D496" s="166" t="s">
        <v>140</v>
      </c>
      <c r="E496" s="167" t="s">
        <v>1386</v>
      </c>
      <c r="F496" s="168" t="s">
        <v>1384</v>
      </c>
      <c r="G496" s="169" t="s">
        <v>639</v>
      </c>
      <c r="H496" s="170">
        <v>1</v>
      </c>
      <c r="I496" s="171"/>
      <c r="J496" s="172">
        <f>ROUND(I496*H496,2)</f>
        <v>0</v>
      </c>
      <c r="K496" s="173"/>
      <c r="L496" s="38"/>
      <c r="M496" s="174" t="s">
        <v>1</v>
      </c>
      <c r="N496" s="175" t="s">
        <v>39</v>
      </c>
      <c r="O496" s="76"/>
      <c r="P496" s="176">
        <f>O496*H496</f>
        <v>0</v>
      </c>
      <c r="Q496" s="176">
        <v>0</v>
      </c>
      <c r="R496" s="176">
        <f>Q496*H496</f>
        <v>0</v>
      </c>
      <c r="S496" s="176">
        <v>0</v>
      </c>
      <c r="T496" s="177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78" t="s">
        <v>1377</v>
      </c>
      <c r="AT496" s="178" t="s">
        <v>140</v>
      </c>
      <c r="AU496" s="178" t="s">
        <v>145</v>
      </c>
      <c r="AY496" s="18" t="s">
        <v>137</v>
      </c>
      <c r="BE496" s="179">
        <f>IF(N496="základní",J496,0)</f>
        <v>0</v>
      </c>
      <c r="BF496" s="179">
        <f>IF(N496="snížená",J496,0)</f>
        <v>0</v>
      </c>
      <c r="BG496" s="179">
        <f>IF(N496="zákl. přenesená",J496,0)</f>
        <v>0</v>
      </c>
      <c r="BH496" s="179">
        <f>IF(N496="sníž. přenesená",J496,0)</f>
        <v>0</v>
      </c>
      <c r="BI496" s="179">
        <f>IF(N496="nulová",J496,0)</f>
        <v>0</v>
      </c>
      <c r="BJ496" s="18" t="s">
        <v>145</v>
      </c>
      <c r="BK496" s="179">
        <f>ROUND(I496*H496,2)</f>
        <v>0</v>
      </c>
      <c r="BL496" s="18" t="s">
        <v>1377</v>
      </c>
      <c r="BM496" s="178" t="s">
        <v>1387</v>
      </c>
    </row>
    <row r="497" s="12" customFormat="1" ht="22.8" customHeight="1">
      <c r="A497" s="12"/>
      <c r="B497" s="152"/>
      <c r="C497" s="12"/>
      <c r="D497" s="153" t="s">
        <v>72</v>
      </c>
      <c r="E497" s="163" t="s">
        <v>1388</v>
      </c>
      <c r="F497" s="163" t="s">
        <v>1389</v>
      </c>
      <c r="G497" s="12"/>
      <c r="H497" s="12"/>
      <c r="I497" s="155"/>
      <c r="J497" s="164">
        <f>BK497</f>
        <v>0</v>
      </c>
      <c r="K497" s="12"/>
      <c r="L497" s="152"/>
      <c r="M497" s="157"/>
      <c r="N497" s="158"/>
      <c r="O497" s="158"/>
      <c r="P497" s="159">
        <f>P498</f>
        <v>0</v>
      </c>
      <c r="Q497" s="158"/>
      <c r="R497" s="159">
        <f>R498</f>
        <v>0</v>
      </c>
      <c r="S497" s="158"/>
      <c r="T497" s="160">
        <f>T498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153" t="s">
        <v>159</v>
      </c>
      <c r="AT497" s="161" t="s">
        <v>72</v>
      </c>
      <c r="AU497" s="161" t="s">
        <v>78</v>
      </c>
      <c r="AY497" s="153" t="s">
        <v>137</v>
      </c>
      <c r="BK497" s="162">
        <f>BK498</f>
        <v>0</v>
      </c>
    </row>
    <row r="498" s="2" customFormat="1" ht="16.5" customHeight="1">
      <c r="A498" s="37"/>
      <c r="B498" s="165"/>
      <c r="C498" s="166" t="s">
        <v>1390</v>
      </c>
      <c r="D498" s="166" t="s">
        <v>140</v>
      </c>
      <c r="E498" s="167" t="s">
        <v>1391</v>
      </c>
      <c r="F498" s="168" t="s">
        <v>1389</v>
      </c>
      <c r="G498" s="169" t="s">
        <v>639</v>
      </c>
      <c r="H498" s="170">
        <v>1</v>
      </c>
      <c r="I498" s="171"/>
      <c r="J498" s="172">
        <f>ROUND(I498*H498,2)</f>
        <v>0</v>
      </c>
      <c r="K498" s="173"/>
      <c r="L498" s="38"/>
      <c r="M498" s="174" t="s">
        <v>1</v>
      </c>
      <c r="N498" s="175" t="s">
        <v>39</v>
      </c>
      <c r="O498" s="76"/>
      <c r="P498" s="176">
        <f>O498*H498</f>
        <v>0</v>
      </c>
      <c r="Q498" s="176">
        <v>0</v>
      </c>
      <c r="R498" s="176">
        <f>Q498*H498</f>
        <v>0</v>
      </c>
      <c r="S498" s="176">
        <v>0</v>
      </c>
      <c r="T498" s="177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78" t="s">
        <v>1377</v>
      </c>
      <c r="AT498" s="178" t="s">
        <v>140</v>
      </c>
      <c r="AU498" s="178" t="s">
        <v>145</v>
      </c>
      <c r="AY498" s="18" t="s">
        <v>137</v>
      </c>
      <c r="BE498" s="179">
        <f>IF(N498="základní",J498,0)</f>
        <v>0</v>
      </c>
      <c r="BF498" s="179">
        <f>IF(N498="snížená",J498,0)</f>
        <v>0</v>
      </c>
      <c r="BG498" s="179">
        <f>IF(N498="zákl. přenesená",J498,0)</f>
        <v>0</v>
      </c>
      <c r="BH498" s="179">
        <f>IF(N498="sníž. přenesená",J498,0)</f>
        <v>0</v>
      </c>
      <c r="BI498" s="179">
        <f>IF(N498="nulová",J498,0)</f>
        <v>0</v>
      </c>
      <c r="BJ498" s="18" t="s">
        <v>145</v>
      </c>
      <c r="BK498" s="179">
        <f>ROUND(I498*H498,2)</f>
        <v>0</v>
      </c>
      <c r="BL498" s="18" t="s">
        <v>1377</v>
      </c>
      <c r="BM498" s="178" t="s">
        <v>1392</v>
      </c>
    </row>
    <row r="499" s="12" customFormat="1" ht="22.8" customHeight="1">
      <c r="A499" s="12"/>
      <c r="B499" s="152"/>
      <c r="C499" s="12"/>
      <c r="D499" s="153" t="s">
        <v>72</v>
      </c>
      <c r="E499" s="163" t="s">
        <v>1393</v>
      </c>
      <c r="F499" s="163" t="s">
        <v>1394</v>
      </c>
      <c r="G499" s="12"/>
      <c r="H499" s="12"/>
      <c r="I499" s="155"/>
      <c r="J499" s="164">
        <f>BK499</f>
        <v>0</v>
      </c>
      <c r="K499" s="12"/>
      <c r="L499" s="152"/>
      <c r="M499" s="157"/>
      <c r="N499" s="158"/>
      <c r="O499" s="158"/>
      <c r="P499" s="159">
        <f>P500</f>
        <v>0</v>
      </c>
      <c r="Q499" s="158"/>
      <c r="R499" s="159">
        <f>R500</f>
        <v>0</v>
      </c>
      <c r="S499" s="158"/>
      <c r="T499" s="160">
        <f>T500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153" t="s">
        <v>159</v>
      </c>
      <c r="AT499" s="161" t="s">
        <v>72</v>
      </c>
      <c r="AU499" s="161" t="s">
        <v>78</v>
      </c>
      <c r="AY499" s="153" t="s">
        <v>137</v>
      </c>
      <c r="BK499" s="162">
        <f>BK500</f>
        <v>0</v>
      </c>
    </row>
    <row r="500" s="2" customFormat="1" ht="16.5" customHeight="1">
      <c r="A500" s="37"/>
      <c r="B500" s="165"/>
      <c r="C500" s="166" t="s">
        <v>1395</v>
      </c>
      <c r="D500" s="166" t="s">
        <v>140</v>
      </c>
      <c r="E500" s="167" t="s">
        <v>1396</v>
      </c>
      <c r="F500" s="168" t="s">
        <v>1394</v>
      </c>
      <c r="G500" s="169" t="s">
        <v>639</v>
      </c>
      <c r="H500" s="170">
        <v>1</v>
      </c>
      <c r="I500" s="171"/>
      <c r="J500" s="172">
        <f>ROUND(I500*H500,2)</f>
        <v>0</v>
      </c>
      <c r="K500" s="173"/>
      <c r="L500" s="38"/>
      <c r="M500" s="216" t="s">
        <v>1</v>
      </c>
      <c r="N500" s="217" t="s">
        <v>39</v>
      </c>
      <c r="O500" s="218"/>
      <c r="P500" s="219">
        <f>O500*H500</f>
        <v>0</v>
      </c>
      <c r="Q500" s="219">
        <v>0</v>
      </c>
      <c r="R500" s="219">
        <f>Q500*H500</f>
        <v>0</v>
      </c>
      <c r="S500" s="219">
        <v>0</v>
      </c>
      <c r="T500" s="220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78" t="s">
        <v>1377</v>
      </c>
      <c r="AT500" s="178" t="s">
        <v>140</v>
      </c>
      <c r="AU500" s="178" t="s">
        <v>145</v>
      </c>
      <c r="AY500" s="18" t="s">
        <v>137</v>
      </c>
      <c r="BE500" s="179">
        <f>IF(N500="základní",J500,0)</f>
        <v>0</v>
      </c>
      <c r="BF500" s="179">
        <f>IF(N500="snížená",J500,0)</f>
        <v>0</v>
      </c>
      <c r="BG500" s="179">
        <f>IF(N500="zákl. přenesená",J500,0)</f>
        <v>0</v>
      </c>
      <c r="BH500" s="179">
        <f>IF(N500="sníž. přenesená",J500,0)</f>
        <v>0</v>
      </c>
      <c r="BI500" s="179">
        <f>IF(N500="nulová",J500,0)</f>
        <v>0</v>
      </c>
      <c r="BJ500" s="18" t="s">
        <v>145</v>
      </c>
      <c r="BK500" s="179">
        <f>ROUND(I500*H500,2)</f>
        <v>0</v>
      </c>
      <c r="BL500" s="18" t="s">
        <v>1377</v>
      </c>
      <c r="BM500" s="178" t="s">
        <v>1397</v>
      </c>
    </row>
    <row r="501" s="2" customFormat="1" ht="6.96" customHeight="1">
      <c r="A501" s="37"/>
      <c r="B501" s="59"/>
      <c r="C501" s="60"/>
      <c r="D501" s="60"/>
      <c r="E501" s="60"/>
      <c r="F501" s="60"/>
      <c r="G501" s="60"/>
      <c r="H501" s="60"/>
      <c r="I501" s="60"/>
      <c r="J501" s="60"/>
      <c r="K501" s="60"/>
      <c r="L501" s="38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</sheetData>
  <autoFilter ref="C147:K500"/>
  <mergeCells count="6">
    <mergeCell ref="E7:H7"/>
    <mergeCell ref="E16:H16"/>
    <mergeCell ref="E25:H25"/>
    <mergeCell ref="E85:H85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LAPTOP-9512S40V\User</dc:creator>
  <cp:lastModifiedBy>LAPTOP-9512S40V\User</cp:lastModifiedBy>
  <dcterms:created xsi:type="dcterms:W3CDTF">2025-09-11T14:29:54Z</dcterms:created>
  <dcterms:modified xsi:type="dcterms:W3CDTF">2025-09-11T14:30:00Z</dcterms:modified>
</cp:coreProperties>
</file>